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105" yWindow="-105" windowWidth="23250" windowHeight="13170"/>
  </bookViews>
  <sheets>
    <sheet name="Foglio1" sheetId="1" r:id="rId1"/>
  </sheets>
  <definedNames>
    <definedName name="_xlnm.Print_Area" localSheetId="0">Foglio1!$A$1:$J$302</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 i="1" l="1"/>
  <c r="J190" i="1" l="1"/>
  <c r="H173" i="1"/>
  <c r="H85" i="1"/>
  <c r="J85" i="1" s="1"/>
  <c r="H35" i="1"/>
  <c r="J35" i="1" s="1"/>
  <c r="J152" i="1"/>
  <c r="H148" i="1"/>
  <c r="J148" i="1" s="1"/>
  <c r="H52" i="1" l="1"/>
  <c r="H217" i="1" l="1"/>
  <c r="J217" i="1" s="1"/>
  <c r="J131" i="1"/>
  <c r="D279" i="1" s="1"/>
  <c r="D293" i="1"/>
  <c r="J81" i="1"/>
  <c r="H249" i="1"/>
  <c r="H248" i="1"/>
  <c r="H238" i="1"/>
  <c r="H237" i="1"/>
  <c r="J254" i="1"/>
  <c r="D300" i="1" s="1"/>
  <c r="J245" i="1"/>
  <c r="J242" i="1"/>
  <c r="H234" i="1"/>
  <c r="J234" i="1" s="1"/>
  <c r="J227" i="1"/>
  <c r="D298" i="1" s="1"/>
  <c r="J221" i="1"/>
  <c r="D295" i="1" s="1"/>
  <c r="J203" i="1"/>
  <c r="D289" i="1" s="1"/>
  <c r="J207" i="1"/>
  <c r="D290" i="1" s="1"/>
  <c r="J113" i="1"/>
  <c r="J193" i="1"/>
  <c r="H199" i="1"/>
  <c r="J199" i="1" s="1"/>
  <c r="H187" i="1"/>
  <c r="J187" i="1" s="1"/>
  <c r="H181" i="1"/>
  <c r="J181" i="1" s="1"/>
  <c r="J173" i="1"/>
  <c r="D286" i="1" s="1"/>
  <c r="J168" i="1"/>
  <c r="J165" i="1"/>
  <c r="J161" i="1"/>
  <c r="H157" i="1"/>
  <c r="H158" i="1" s="1"/>
  <c r="J158" i="1" s="1"/>
  <c r="H142" i="1"/>
  <c r="H144" i="1" s="1"/>
  <c r="J144" i="1" s="1"/>
  <c r="D283" i="1" s="1"/>
  <c r="J138" i="1"/>
  <c r="J127" i="1"/>
  <c r="D278" i="1" s="1"/>
  <c r="J123" i="1"/>
  <c r="D277" i="1" s="1"/>
  <c r="H118" i="1"/>
  <c r="J118" i="1" s="1"/>
  <c r="J110" i="1"/>
  <c r="H107" i="1"/>
  <c r="J107" i="1" s="1"/>
  <c r="H100" i="1"/>
  <c r="J100" i="1" s="1"/>
  <c r="J92" i="1"/>
  <c r="J89" i="1"/>
  <c r="D273" i="1"/>
  <c r="J78" i="1"/>
  <c r="J75" i="1"/>
  <c r="D272" i="1" s="1"/>
  <c r="J71" i="1"/>
  <c r="H66" i="1"/>
  <c r="H68" i="1" s="1"/>
  <c r="J68" i="1" s="1"/>
  <c r="H58" i="1"/>
  <c r="J58" i="1" s="1"/>
  <c r="H54" i="1"/>
  <c r="J54" i="1" s="1"/>
  <c r="J48" i="1"/>
  <c r="D269" i="1" s="1"/>
  <c r="H43" i="1"/>
  <c r="H44" i="1" s="1"/>
  <c r="J44" i="1" s="1"/>
  <c r="D268" i="1" s="1"/>
  <c r="J30" i="1"/>
  <c r="D265" i="1" s="1"/>
  <c r="H20" i="1"/>
  <c r="H25" i="1" s="1"/>
  <c r="J15" i="1"/>
  <c r="D263" i="1" s="1"/>
  <c r="H14" i="1"/>
  <c r="H7" i="1"/>
  <c r="J7" i="1" s="1"/>
  <c r="D282" i="1" l="1"/>
  <c r="J209" i="1"/>
  <c r="D262" i="1"/>
  <c r="D294" i="1"/>
  <c r="E292" i="1" s="1"/>
  <c r="J223" i="1"/>
  <c r="D274" i="1"/>
  <c r="D284" i="1"/>
  <c r="D276" i="1"/>
  <c r="D275" i="1" s="1"/>
  <c r="D271" i="1"/>
  <c r="J25" i="1"/>
  <c r="D285" i="1"/>
  <c r="D288" i="1"/>
  <c r="D287" i="1" s="1"/>
  <c r="H239" i="1"/>
  <c r="J239" i="1" s="1"/>
  <c r="H250" i="1"/>
  <c r="J250" i="1" s="1"/>
  <c r="J62" i="1"/>
  <c r="J133" i="1" s="1"/>
  <c r="D270" i="1" l="1"/>
  <c r="E267" i="1" s="1"/>
  <c r="D264" i="1"/>
  <c r="E261" i="1" s="1"/>
  <c r="J3" i="1"/>
  <c r="J38" i="1"/>
  <c r="J256" i="1"/>
  <c r="J257" i="1" s="1"/>
  <c r="D299" i="1"/>
  <c r="E281" i="1"/>
  <c r="E302" i="1" l="1"/>
  <c r="E297" i="1"/>
</calcChain>
</file>

<file path=xl/sharedStrings.xml><?xml version="1.0" encoding="utf-8"?>
<sst xmlns="http://schemas.openxmlformats.org/spreadsheetml/2006/main" count="257" uniqueCount="122">
  <si>
    <t>NUNERO D'ORDINE</t>
  </si>
  <si>
    <t>INDICAZIONE DEI LAVORI E DELLE SOMMINISTRAZIONI</t>
  </si>
  <si>
    <t>DIMENSIONI</t>
  </si>
  <si>
    <t>QUANTITA'</t>
  </si>
  <si>
    <t>IMPORTI</t>
  </si>
  <si>
    <t>par. ug.</t>
  </si>
  <si>
    <t>lung.</t>
  </si>
  <si>
    <t>larg.</t>
  </si>
  <si>
    <t>H/peso</t>
  </si>
  <si>
    <t>Unitario</t>
  </si>
  <si>
    <t>Totale</t>
  </si>
  <si>
    <t>CAMPO GOLF</t>
  </si>
  <si>
    <t>OPERE EDILI</t>
  </si>
  <si>
    <t>DEMOLIZIONI</t>
  </si>
  <si>
    <t>OPERE SPECIALI DI GIARDINAGGIO</t>
  </si>
  <si>
    <t>putting green</t>
  </si>
  <si>
    <t>pitching green</t>
  </si>
  <si>
    <t>bunker</t>
  </si>
  <si>
    <t>Sommano mq.</t>
  </si>
  <si>
    <t>Sommano mc.</t>
  </si>
  <si>
    <t>campo pratica e zona battitori</t>
  </si>
  <si>
    <t>IMPIANTO IRRIGAZIONE</t>
  </si>
  <si>
    <t>Manutenzione straordinaria compresi eventuali ripristini e sistituzioni locale pompaggio</t>
  </si>
  <si>
    <t>Sommano a corpo</t>
  </si>
  <si>
    <t>Campo pratica</t>
  </si>
  <si>
    <t>Zona battitore</t>
  </si>
  <si>
    <t>Sommano cad.</t>
  </si>
  <si>
    <t>Sommano ml.</t>
  </si>
  <si>
    <t>RISTORANTE</t>
  </si>
  <si>
    <t>Locali abusivi</t>
  </si>
  <si>
    <t>CONSOLIDAMENTO</t>
  </si>
  <si>
    <t>Consolidamento pilastri portico in legno mediante puntellamento, realizzazione plinto di fondazione compreso adeguate opere metalliche, sostituzione ove necessario dell'intero pilastro</t>
  </si>
  <si>
    <t>Sommano cad</t>
  </si>
  <si>
    <t>FINITURE ESTERNE</t>
  </si>
  <si>
    <t>Rifiniture e decorazioni</t>
  </si>
  <si>
    <t>FINITURE INTERNE</t>
  </si>
  <si>
    <t>Finiture interne varie, pavimenti rivestimenti tinteggiature locali (ma di superficie esclusi bagni)</t>
  </si>
  <si>
    <t>Finiture interne servizi, pavimenti rivestimenti tinteggiature sanitari</t>
  </si>
  <si>
    <t>Finiture interne servizi, pavimenti rivestimenti tinteggiature zona cucina</t>
  </si>
  <si>
    <t>PAVIMENTAZIONI ESTERNE</t>
  </si>
  <si>
    <t>Sistemazione pavimentazioni esterne</t>
  </si>
  <si>
    <t>Adeguamento accesso e cancello</t>
  </si>
  <si>
    <t>IMPIANTI</t>
  </si>
  <si>
    <t>ELETTRICO</t>
  </si>
  <si>
    <t>Rifacimento totale dorsali principali</t>
  </si>
  <si>
    <t>bar</t>
  </si>
  <si>
    <t>Sale</t>
  </si>
  <si>
    <t>Bar</t>
  </si>
  <si>
    <t>Cucina</t>
  </si>
  <si>
    <t>Punti luce compreso frutti</t>
  </si>
  <si>
    <t>Centrale termica</t>
  </si>
  <si>
    <t>Corpi illuminanti</t>
  </si>
  <si>
    <t>RISCALDAMENTO E CONDIZIONAMENTO</t>
  </si>
  <si>
    <t>Rifacimento parziale impianto</t>
  </si>
  <si>
    <t>IDROSANITARIO E SCARICO</t>
  </si>
  <si>
    <t>Adeguamento ove necessario rete di scarico e nuova rete di adduzione</t>
  </si>
  <si>
    <t xml:space="preserve">CUCINA E RISTORANTE </t>
  </si>
  <si>
    <t>Fornitura e installazione cucina professionale per ristorante completa di elettrodomestic, cappe ecc..</t>
  </si>
  <si>
    <t>CLUB HOUSE</t>
  </si>
  <si>
    <t>COPERTURE E LATTONERIE</t>
  </si>
  <si>
    <t>Finiture interne varie, pavimenti rivestimenti tinteggiature locali (mq di superficie esclusi bagni)</t>
  </si>
  <si>
    <t>ufficio</t>
  </si>
  <si>
    <t>segreteria</t>
  </si>
  <si>
    <t>spogliatoi</t>
  </si>
  <si>
    <t>Rifacimento parziale impianti</t>
  </si>
  <si>
    <t>pavimentazione (*par.ug = 1395+395+450+100+160)</t>
  </si>
  <si>
    <t>Impianti di pompaggio e drenaggio</t>
  </si>
  <si>
    <t>BAR E SERVIZI PISCINA</t>
  </si>
  <si>
    <t>OPERE PREFABBRICATE IN LEGNO</t>
  </si>
  <si>
    <t>Struttura grezzo avanzato e finiture</t>
  </si>
  <si>
    <t xml:space="preserve">TOTALE </t>
  </si>
  <si>
    <t xml:space="preserve">DEMOLIZIONI </t>
  </si>
  <si>
    <t>OPERE SPECIALI E DI GIARDINAGGIO</t>
  </si>
  <si>
    <t xml:space="preserve"> DEMOLIZIONI</t>
  </si>
  <si>
    <t>IMPIANTI.</t>
  </si>
  <si>
    <t>CUCINA RISTORANTE</t>
  </si>
  <si>
    <t>COPERTURE E LATTONERIE ...</t>
  </si>
  <si>
    <t>ADEGUAMENTO</t>
  </si>
  <si>
    <t xml:space="preserve">PAVIMENTAZIONI ESTERNE </t>
  </si>
  <si>
    <t>TOTALE</t>
  </si>
  <si>
    <t>CAMPO GOLF PRATICA</t>
  </si>
  <si>
    <t>Consolidamento di strutture lignee ottenuto mediante
perforazione con sonda elettrica a rotazione, con
diamentro del foro fino a 20 mm, compresi lo spurgo
del foro con aria compressa e la successiva
introduzione di barre rese solidali con iniezioni di resina
epossidica bicomponente avente modulo elastico
compatibile alla fibra legnosa:</t>
  </si>
  <si>
    <t>con barre di acciaio</t>
  </si>
  <si>
    <t>Demolizione di tramezzi o tavolati interni o volte in
mattoni pieni, in qualunque piano di fabbricato,
compresa la salita o discesa a terra dei materiali, lo
sgombero, computando le superfici prima della
demolizione</t>
  </si>
  <si>
    <t>Dello spessore inferiore a cm 10 e per superfici di m²
0,50 e oltre, con trasporto in cantiere</t>
  </si>
  <si>
    <t>01.A02.A20.005</t>
  </si>
  <si>
    <t>02.P96.Z05.020</t>
  </si>
  <si>
    <t>Formazione di prato, compresa la regolarizzazione del
piano di semina con livellamento sminuzzamento e
rastrellatura della terra, provvista delle sementi e
semina, carico e trasporto ad impianto di trattamento
autorizzato degli eventuali materiali di risulta</t>
  </si>
  <si>
    <t>Compresa, inoltre, la fresatura alla profondita'non
inferiore ai cm 12</t>
  </si>
  <si>
    <t>20.A27.A10.010</t>
  </si>
  <si>
    <t>Ripassamento di tetto con tegole, comprendente il
rimaneggiamento totale delle tegole, il fissaggio dei
tegoloni di colmo, la sostituzione della piccola orditura e
delle tegole obsolete, esclusa la sola provvista delle
tegole e dei listelli sostituiti</t>
  </si>
  <si>
    <t>In tegole curve</t>
  </si>
  <si>
    <t>ristorante, portico e locali annessi (stimata il 25% della copertura totale)</t>
  </si>
  <si>
    <t>01.A09.C00</t>
  </si>
  <si>
    <t>Rivestimento in tavole lisce o in perline in legno
massello, perfettamente piallate, non verniciate,
maschiati sui due lati</t>
  </si>
  <si>
    <t>frassino (Fraxinus spp.) dallo spessore di cm 2-3</t>
  </si>
  <si>
    <t>01.P16.A70.030</t>
  </si>
  <si>
    <t>01.A19.B20.005</t>
  </si>
  <si>
    <t>Per tratti di almeno 15 metri di lunghezza</t>
  </si>
  <si>
    <t>Ripassamento di doccioni di gronda e tubi pluviali,
comprese tutte le provviste occorrenti per nuove
cicogne, staffe o chioderia, le saldature complete
(mano d'opera e provviste), la coloritura con una
ripresa interna di catramina ai doccioni e tubi pluviali ed
una di biacca all'esterno dei doccioni. La rimozione ed il
ricollocamento delle tegole, la provvista e posa dei
tratti di doccioni e pluviali nuovi verranno pagati a
parte. Il prezzo e' riferito al m di gronda o di pluviale,
escludendo i tratti nuovi:</t>
  </si>
  <si>
    <t>Ripassamento di faldali e converse comprese le
occorrenti saldature e la coloritura con una ripresa di
catramina. La rimozione ed il ricollocamento delle
tegole, la provvista e posa dei tratti di faldali e
converse nuovi verranno pagati a parte. Il prezzo e'
riferito al m² di faldale o di conversa, escludendo i
tratti nuovi</t>
  </si>
  <si>
    <t>In lamiera di ferro zincato o rame</t>
  </si>
  <si>
    <t>F.O. Fornitura in opera di quadro per centrale termica</t>
  </si>
  <si>
    <t>06.A09.M02</t>
  </si>
  <si>
    <t>Sommano a mq</t>
  </si>
  <si>
    <t>01.A19.C20.005</t>
  </si>
  <si>
    <t>Posa di una dorsale di irrigazione comprensiva di tubo di polietilene per irrigazione (pn 10 in rotoli diametro 63 mm), con scavo già preparato, incluse le bocchette di adduzione, le raccorderie necessarie e ogni altro onere ed accessorio per eseguire il lavoro a regola d'arte.</t>
  </si>
  <si>
    <t>Sommano a metro</t>
  </si>
  <si>
    <t>Porte interne, di qualunque forma, dimensione e
numero di battenti, montate su chiambrane o telarone
con specchiature piene o a vetri, con modanatura
anche di riporto, compresa la ferramenta pesante, gli
ottonami le serrature a due giri e mezzo con due chiavi
e l'imprimitura ad olio (esclusi i vetri).</t>
  </si>
  <si>
    <t>In abete (Picea abies, Abies alba) dello spessore
inferiore a mm 60</t>
  </si>
  <si>
    <t>01.A17.B40.106</t>
  </si>
  <si>
    <t>Ristorante portico e locali annessi (elementi danneggiati stimati 25%)</t>
  </si>
  <si>
    <t>Posa in opera, su sottofondo preesistente (escluso), di
lastre/masselli in calcestruzzo multistrato, riproducenti
la finitura della pietra naturale, a spigolo vivo,spessore
cm 5 e cm 8 compresi: la provvista e lo stendimento
del letto di sabbia granita naturale, granulometrica 0-6
mm, spessore 5-6 cm, per il livellamento del piano di
appoggio; tagli di compensazione eseguiti con taglierina
a disco diamantato raffreddato ad acqua; primo
riempimento dei giunti con sabbia fine naturale,
granulometria 0-2mm; compattazione mediante piastra
vibrante munita di tappetino in gomma; sigillatura finale
dei giunti con sabbia fine naturale, granulometria 0-2
mm; pulizia della pavimentazione. Esclusa la messa in
quota e la sigillatura di chiusini e simili.</t>
  </si>
  <si>
    <t>01.A12.B85.005</t>
  </si>
  <si>
    <t>Sommano mq</t>
  </si>
  <si>
    <t>In economia</t>
  </si>
  <si>
    <t xml:space="preserve"> PISCINA</t>
  </si>
  <si>
    <t>Dello spessore inferiore a cm 10 e per superfici di mq 0,50 e oltre, con trasporto ad impianto di trattamento autorizzato</t>
  </si>
  <si>
    <t>PISCINA</t>
  </si>
  <si>
    <t xml:space="preserve">Risanamento conservativo piscina attuale </t>
  </si>
  <si>
    <t>SERRAMENTI ........</t>
  </si>
  <si>
    <t>SERRAMENTI</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</si>
</sst>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Calibri"/>
      <family val="2"/>
      <scheme val="minor"/>
    </font>
    <font>
      <b/>
      <sz val="11"/>
      <color theme="1"/>
      <name val="Calibri"/>
      <family val="2"/>
      <scheme val="minor"/>
    </font>
    <font>
      <sz val="11"/>
      <name val="Calibri"/>
      <family val="2"/>
      <scheme val="minor"/>
    </font>
    <font>
      <b/>
      <u/>
      <sz val="11"/>
      <color theme="1"/>
      <name val="Calibri"/>
      <family val="2"/>
      <scheme val="minor"/>
    </font>
  </fonts>
  <fills count="7">
    <fill>
      <patternFill patternType="none"/>
    </fill>
    <fill>
      <patternFill patternType="gray125"/>
    </fill>
    <fill>
      <patternFill patternType="solid">
        <fgColor theme="7" tint="0.79998168889431442"/>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theme="7" tint="0.39997558519241921"/>
        <bgColor indexed="64"/>
      </patternFill>
    </fill>
    <fill>
      <patternFill patternType="solid">
        <fgColor theme="9" tint="0.79998168889431442"/>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medium">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s>
  <cellStyleXfs count="1">
    <xf numFmtId="0" fontId="0" fillId="0" borderId="0"/>
  </cellStyleXfs>
  <cellXfs count="91">
    <xf numFmtId="0" fontId="0" fillId="0" borderId="0" xfId="0"/>
    <xf numFmtId="0" fontId="1" fillId="4" borderId="1" xfId="0" applyFont="1" applyFill="1" applyBorder="1" applyAlignment="1">
      <alignment horizontal="center" vertical="center"/>
    </xf>
    <xf numFmtId="4" fontId="0" fillId="0" borderId="0" xfId="0" applyNumberFormat="1"/>
    <xf numFmtId="4" fontId="0" fillId="2" borderId="1" xfId="0" applyNumberFormat="1" applyFill="1" applyBorder="1"/>
    <xf numFmtId="0" fontId="0" fillId="0" borderId="15" xfId="0" applyBorder="1"/>
    <xf numFmtId="0" fontId="0" fillId="0" borderId="12" xfId="0" applyBorder="1"/>
    <xf numFmtId="4" fontId="0" fillId="0" borderId="10" xfId="0" applyNumberFormat="1" applyBorder="1"/>
    <xf numFmtId="4" fontId="0" fillId="0" borderId="15" xfId="0" applyNumberFormat="1" applyBorder="1"/>
    <xf numFmtId="4" fontId="0" fillId="0" borderId="12" xfId="0" applyNumberFormat="1" applyBorder="1"/>
    <xf numFmtId="0" fontId="1" fillId="4" borderId="2" xfId="0" applyFont="1" applyFill="1" applyBorder="1" applyAlignment="1">
      <alignment horizontal="center" vertical="center"/>
    </xf>
    <xf numFmtId="0" fontId="0" fillId="2" borderId="2" xfId="0" applyFill="1" applyBorder="1" applyAlignment="1">
      <alignment horizontal="right" vertical="top" wrapText="1"/>
    </xf>
    <xf numFmtId="0" fontId="0" fillId="0" borderId="16" xfId="0" applyBorder="1"/>
    <xf numFmtId="0" fontId="0" fillId="0" borderId="18" xfId="0" applyBorder="1"/>
    <xf numFmtId="4" fontId="0" fillId="5" borderId="17" xfId="0" applyNumberFormat="1" applyFill="1" applyBorder="1"/>
    <xf numFmtId="4" fontId="0" fillId="0" borderId="16" xfId="0" applyNumberFormat="1" applyBorder="1"/>
    <xf numFmtId="4" fontId="0" fillId="0" borderId="18" xfId="0" applyNumberFormat="1" applyBorder="1"/>
    <xf numFmtId="4" fontId="0" fillId="0" borderId="15" xfId="0" applyNumberFormat="1" applyBorder="1" applyAlignment="1">
      <alignment horizontal="right"/>
    </xf>
    <xf numFmtId="4" fontId="1" fillId="0" borderId="15" xfId="0" applyNumberFormat="1" applyFont="1" applyBorder="1" applyAlignment="1">
      <alignment horizontal="center" vertical="center"/>
    </xf>
    <xf numFmtId="4" fontId="0" fillId="0" borderId="20" xfId="0" applyNumberFormat="1" applyBorder="1"/>
    <xf numFmtId="4" fontId="0" fillId="5" borderId="21" xfId="0" applyNumberFormat="1" applyFill="1" applyBorder="1"/>
    <xf numFmtId="4" fontId="0" fillId="5" borderId="9" xfId="0" applyNumberFormat="1" applyFill="1" applyBorder="1"/>
    <xf numFmtId="4" fontId="0" fillId="5" borderId="1" xfId="0" applyNumberFormat="1" applyFill="1" applyBorder="1"/>
    <xf numFmtId="0" fontId="0" fillId="0" borderId="16" xfId="0" applyBorder="1" applyAlignment="1">
      <alignment horizontal="left" vertical="top" wrapText="1"/>
    </xf>
    <xf numFmtId="0" fontId="1" fillId="4" borderId="18" xfId="0" applyFont="1" applyFill="1" applyBorder="1" applyAlignment="1">
      <alignment horizontal="center" vertical="center"/>
    </xf>
    <xf numFmtId="4" fontId="1" fillId="3" borderId="3" xfId="0" applyNumberFormat="1" applyFont="1" applyFill="1" applyBorder="1" applyAlignment="1">
      <alignment horizontal="center" vertical="center"/>
    </xf>
    <xf numFmtId="4" fontId="1" fillId="3" borderId="4" xfId="0" applyNumberFormat="1" applyFont="1" applyFill="1" applyBorder="1" applyAlignment="1">
      <alignment horizontal="center" vertical="center"/>
    </xf>
    <xf numFmtId="4" fontId="1" fillId="3" borderId="5" xfId="0" applyNumberFormat="1" applyFont="1" applyFill="1" applyBorder="1" applyAlignment="1">
      <alignment horizontal="center" vertical="center"/>
    </xf>
    <xf numFmtId="0" fontId="0" fillId="0" borderId="16" xfId="0" applyBorder="1" applyAlignment="1">
      <alignment vertical="top" wrapText="1"/>
    </xf>
    <xf numFmtId="0" fontId="0" fillId="0" borderId="16" xfId="0" applyBorder="1" applyAlignment="1">
      <alignment horizontal="right" vertical="top" wrapText="1"/>
    </xf>
    <xf numFmtId="0" fontId="0" fillId="0" borderId="16" xfId="0" applyBorder="1" applyAlignment="1">
      <alignment wrapText="1"/>
    </xf>
    <xf numFmtId="0" fontId="0" fillId="0" borderId="16" xfId="0" applyBorder="1" applyAlignment="1">
      <alignment horizontal="right"/>
    </xf>
    <xf numFmtId="0" fontId="1" fillId="5" borderId="18" xfId="0" applyFont="1" applyFill="1" applyBorder="1" applyAlignment="1">
      <alignment horizontal="right"/>
    </xf>
    <xf numFmtId="0" fontId="0" fillId="0" borderId="15" xfId="0" applyBorder="1" applyAlignment="1">
      <alignment vertical="top"/>
    </xf>
    <xf numFmtId="4" fontId="0" fillId="0" borderId="11" xfId="0" applyNumberFormat="1" applyBorder="1"/>
    <xf numFmtId="4" fontId="0" fillId="0" borderId="15" xfId="0" applyNumberFormat="1" applyBorder="1" applyAlignment="1">
      <alignment horizontal="center"/>
    </xf>
    <xf numFmtId="0" fontId="0" fillId="0" borderId="20" xfId="0" applyBorder="1"/>
    <xf numFmtId="0" fontId="0" fillId="0" borderId="0" xfId="0" applyAlignment="1">
      <alignment horizontal="center" vertical="center"/>
    </xf>
    <xf numFmtId="0" fontId="0" fillId="0" borderId="20" xfId="0" applyBorder="1" applyAlignment="1">
      <alignment horizontal="center" vertical="center"/>
    </xf>
    <xf numFmtId="0" fontId="0" fillId="0" borderId="15" xfId="0" applyBorder="1" applyAlignment="1">
      <alignment horizontal="center" vertical="center"/>
    </xf>
    <xf numFmtId="0" fontId="1" fillId="0" borderId="0" xfId="0" applyFont="1" applyAlignment="1">
      <alignment horizontal="right" vertical="center"/>
    </xf>
    <xf numFmtId="0" fontId="0" fillId="0" borderId="25" xfId="0" applyBorder="1"/>
    <xf numFmtId="0" fontId="0" fillId="0" borderId="26" xfId="0" applyBorder="1"/>
    <xf numFmtId="0" fontId="1" fillId="2" borderId="22" xfId="0" applyFont="1" applyFill="1" applyBorder="1"/>
    <xf numFmtId="0" fontId="0" fillId="2" borderId="23" xfId="0" applyFill="1" applyBorder="1"/>
    <xf numFmtId="4" fontId="0" fillId="2" borderId="23" xfId="0" applyNumberFormat="1" applyFill="1" applyBorder="1"/>
    <xf numFmtId="0" fontId="0" fillId="2" borderId="27" xfId="0" applyFill="1" applyBorder="1"/>
    <xf numFmtId="0" fontId="0" fillId="0" borderId="28" xfId="0" applyBorder="1"/>
    <xf numFmtId="4" fontId="0" fillId="0" borderId="19" xfId="0" applyNumberFormat="1" applyBorder="1"/>
    <xf numFmtId="4" fontId="0" fillId="0" borderId="16" xfId="0" applyNumberFormat="1" applyBorder="1" applyAlignment="1">
      <alignment horizontal="left"/>
    </xf>
    <xf numFmtId="4" fontId="0" fillId="0" borderId="16" xfId="0" applyNumberFormat="1" applyBorder="1" applyAlignment="1">
      <alignment horizontal="right"/>
    </xf>
    <xf numFmtId="4" fontId="0" fillId="2" borderId="4" xfId="0" applyNumberFormat="1" applyFill="1" applyBorder="1"/>
    <xf numFmtId="0" fontId="1" fillId="3" borderId="8" xfId="0" applyFont="1" applyFill="1" applyBorder="1" applyAlignment="1">
      <alignment horizontal="right"/>
    </xf>
    <xf numFmtId="0" fontId="0" fillId="3" borderId="2" xfId="0" applyFill="1" applyBorder="1"/>
    <xf numFmtId="4" fontId="1" fillId="3" borderId="1" xfId="0" applyNumberFormat="1" applyFont="1" applyFill="1" applyBorder="1"/>
    <xf numFmtId="2" fontId="0" fillId="2" borderId="5" xfId="0" applyNumberFormat="1" applyFill="1" applyBorder="1"/>
    <xf numFmtId="2" fontId="0" fillId="0" borderId="26" xfId="0" applyNumberFormat="1" applyBorder="1"/>
    <xf numFmtId="2" fontId="0" fillId="2" borderId="29" xfId="0" applyNumberFormat="1" applyFill="1" applyBorder="1"/>
    <xf numFmtId="2" fontId="0" fillId="0" borderId="30" xfId="0" applyNumberFormat="1" applyBorder="1"/>
    <xf numFmtId="2" fontId="0" fillId="2" borderId="24" xfId="0" applyNumberFormat="1" applyFill="1" applyBorder="1"/>
    <xf numFmtId="0" fontId="0" fillId="0" borderId="16" xfId="0" applyBorder="1" applyAlignment="1">
      <alignment vertical="top"/>
    </xf>
    <xf numFmtId="0" fontId="0" fillId="0" borderId="16" xfId="0" applyBorder="1" applyAlignment="1">
      <alignment horizontal="center" vertical="center"/>
    </xf>
    <xf numFmtId="0" fontId="0" fillId="6" borderId="15" xfId="0" applyFill="1" applyBorder="1"/>
    <xf numFmtId="0" fontId="1" fillId="4" borderId="16" xfId="0" applyFont="1" applyFill="1" applyBorder="1" applyAlignment="1">
      <alignment horizontal="center" vertical="center"/>
    </xf>
    <xf numFmtId="0" fontId="0" fillId="0" borderId="16" xfId="0" applyBorder="1" applyAlignment="1">
      <alignment vertical="center"/>
    </xf>
    <xf numFmtId="0" fontId="2" fillId="0" borderId="15" xfId="0" applyFont="1" applyBorder="1"/>
    <xf numFmtId="0" fontId="2" fillId="0" borderId="16" xfId="0" applyFont="1" applyBorder="1" applyAlignment="1">
      <alignment horizontal="center" vertical="center"/>
    </xf>
    <xf numFmtId="0" fontId="0" fillId="0" borderId="20" xfId="0" applyBorder="1" applyAlignment="1">
      <alignment horizontal="right" vertical="top" wrapText="1"/>
    </xf>
    <xf numFmtId="0" fontId="0" fillId="0" borderId="16" xfId="0" applyBorder="1" applyAlignment="1">
      <alignment horizontal="left" vertical="top"/>
    </xf>
    <xf numFmtId="0" fontId="0" fillId="0" borderId="15" xfId="0" applyBorder="1" applyAlignment="1">
      <alignment horizontal="right"/>
    </xf>
    <xf numFmtId="0" fontId="0" fillId="2" borderId="32" xfId="0" applyFill="1" applyBorder="1" applyAlignment="1">
      <alignment horizontal="right" vertical="top" wrapText="1"/>
    </xf>
    <xf numFmtId="0" fontId="1" fillId="3" borderId="12" xfId="0" applyFont="1" applyFill="1" applyBorder="1" applyAlignment="1">
      <alignment horizontal="center" vertical="center" wrapText="1"/>
    </xf>
    <xf numFmtId="0" fontId="1" fillId="3" borderId="10" xfId="0" applyFont="1" applyFill="1" applyBorder="1" applyAlignment="1">
      <alignment horizontal="center" vertical="center" wrapText="1"/>
    </xf>
    <xf numFmtId="0" fontId="0" fillId="0" borderId="15" xfId="0" applyBorder="1" applyAlignment="1">
      <alignment horizontal="left" vertical="top" wrapText="1"/>
    </xf>
    <xf numFmtId="4" fontId="0" fillId="0" borderId="1" xfId="0" applyNumberFormat="1" applyBorder="1"/>
    <xf numFmtId="4" fontId="3" fillId="3" borderId="12" xfId="0" applyNumberFormat="1" applyFont="1" applyFill="1" applyBorder="1"/>
    <xf numFmtId="0" fontId="1" fillId="3" borderId="23" xfId="0" applyFont="1" applyFill="1" applyBorder="1" applyAlignment="1">
      <alignment horizontal="center" vertical="center"/>
    </xf>
    <xf numFmtId="0" fontId="1" fillId="3" borderId="24" xfId="0" applyFont="1" applyFill="1" applyBorder="1" applyAlignment="1">
      <alignment horizontal="center" vertical="center"/>
    </xf>
    <xf numFmtId="0" fontId="1" fillId="3" borderId="22" xfId="0" applyFont="1" applyFill="1" applyBorder="1" applyAlignment="1">
      <alignment horizontal="center" vertical="center"/>
    </xf>
    <xf numFmtId="0" fontId="0" fillId="3" borderId="23" xfId="0" applyFill="1" applyBorder="1" applyAlignment="1">
      <alignment horizontal="center" vertical="center"/>
    </xf>
    <xf numFmtId="0" fontId="0" fillId="3" borderId="24" xfId="0" applyFill="1" applyBorder="1" applyAlignment="1">
      <alignment horizontal="center" vertical="center"/>
    </xf>
    <xf numFmtId="4" fontId="0" fillId="2" borderId="9" xfId="0" applyNumberFormat="1" applyFill="1" applyBorder="1" applyAlignment="1">
      <alignment horizontal="center"/>
    </xf>
    <xf numFmtId="4" fontId="0" fillId="2" borderId="2" xfId="0" applyNumberFormat="1" applyFill="1" applyBorder="1" applyAlignment="1">
      <alignment horizontal="center"/>
    </xf>
    <xf numFmtId="4" fontId="1" fillId="3" borderId="3" xfId="0" applyNumberFormat="1" applyFont="1" applyFill="1" applyBorder="1" applyAlignment="1">
      <alignment horizontal="center" vertical="center"/>
    </xf>
    <xf numFmtId="4" fontId="1" fillId="3" borderId="4" xfId="0" applyNumberFormat="1" applyFont="1" applyFill="1" applyBorder="1" applyAlignment="1">
      <alignment horizontal="center" vertical="center"/>
    </xf>
    <xf numFmtId="4" fontId="1" fillId="3" borderId="5" xfId="0" applyNumberFormat="1" applyFont="1" applyFill="1" applyBorder="1" applyAlignment="1">
      <alignment horizontal="center" vertical="center"/>
    </xf>
    <xf numFmtId="0" fontId="1" fillId="3" borderId="1" xfId="0" applyFont="1" applyFill="1" applyBorder="1" applyAlignment="1">
      <alignment horizontal="center" vertical="center" wrapText="1"/>
    </xf>
    <xf numFmtId="0" fontId="1" fillId="3" borderId="13" xfId="0" applyFont="1" applyFill="1" applyBorder="1" applyAlignment="1">
      <alignment horizontal="center" vertical="center"/>
    </xf>
    <xf numFmtId="0" fontId="1" fillId="3" borderId="14" xfId="0" applyFont="1" applyFill="1" applyBorder="1" applyAlignment="1">
      <alignment horizontal="center" vertical="center"/>
    </xf>
    <xf numFmtId="4" fontId="1" fillId="3" borderId="6" xfId="0" applyNumberFormat="1" applyFont="1" applyFill="1" applyBorder="1" applyAlignment="1">
      <alignment horizontal="center" vertical="center"/>
    </xf>
    <xf numFmtId="4" fontId="1" fillId="3" borderId="7" xfId="0" applyNumberFormat="1" applyFont="1" applyFill="1" applyBorder="1" applyAlignment="1">
      <alignment horizontal="center" vertical="center"/>
    </xf>
    <xf numFmtId="0" fontId="1" fillId="3" borderId="31" xfId="0" applyFont="1" applyFill="1" applyBorder="1" applyAlignment="1">
      <alignment horizontal="center" vertical="center"/>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3"/>
  <sheetViews>
    <sheetView tabSelected="1" view="pageBreakPreview" topLeftCell="B61" zoomScale="92" zoomScaleNormal="73" zoomScaleSheetLayoutView="92" zoomScalePageLayoutView="73" workbookViewId="0">
      <selection activeCell="I228" sqref="I228"/>
    </sheetView>
  </sheetViews>
  <sheetFormatPr defaultRowHeight="15" x14ac:dyDescent="0.25"/>
  <cols>
    <col min="1" max="1" width="16.28515625" customWidth="1"/>
    <col min="2" max="2" width="14.85546875" bestFit="1" customWidth="1"/>
    <col min="3" max="3" width="79.85546875" customWidth="1"/>
    <col min="4" max="4" width="10.140625" style="2" customWidth="1"/>
    <col min="5" max="5" width="11.7109375" style="2" customWidth="1"/>
    <col min="6" max="6" width="7.28515625" style="2" customWidth="1"/>
    <col min="7" max="7" width="9.42578125" style="2" customWidth="1"/>
    <col min="8" max="8" width="16.140625" style="2" customWidth="1"/>
    <col min="9" max="9" width="11.5703125" style="2" customWidth="1"/>
    <col min="10" max="10" width="11.42578125" style="2" customWidth="1"/>
    <col min="13" max="13" width="48.28515625" customWidth="1"/>
    <col min="14" max="14" width="15.5703125" customWidth="1"/>
    <col min="15" max="15" width="12.28515625" bestFit="1" customWidth="1"/>
    <col min="16" max="16" width="14.28515625" customWidth="1"/>
  </cols>
  <sheetData>
    <row r="1" spans="1:10" ht="15.75" thickBot="1" x14ac:dyDescent="0.3">
      <c r="A1" s="85" t="s">
        <v>0</v>
      </c>
      <c r="B1" s="70"/>
      <c r="C1" s="86" t="s">
        <v>1</v>
      </c>
      <c r="D1" s="82" t="s">
        <v>2</v>
      </c>
      <c r="E1" s="83"/>
      <c r="F1" s="83"/>
      <c r="G1" s="84"/>
      <c r="H1" s="88" t="s">
        <v>3</v>
      </c>
      <c r="I1" s="82" t="s">
        <v>4</v>
      </c>
      <c r="J1" s="84"/>
    </row>
    <row r="2" spans="1:10" ht="22.9" customHeight="1" thickBot="1" x14ac:dyDescent="0.3">
      <c r="A2" s="85"/>
      <c r="B2" s="71"/>
      <c r="C2" s="87"/>
      <c r="D2" s="24" t="s">
        <v>5</v>
      </c>
      <c r="E2" s="25" t="s">
        <v>6</v>
      </c>
      <c r="F2" s="25" t="s">
        <v>7</v>
      </c>
      <c r="G2" s="26" t="s">
        <v>8</v>
      </c>
      <c r="H2" s="89"/>
      <c r="I2" s="24" t="s">
        <v>9</v>
      </c>
      <c r="J2" s="26" t="s">
        <v>10</v>
      </c>
    </row>
    <row r="3" spans="1:10" thickBot="1" x14ac:dyDescent="0.35">
      <c r="A3" s="4"/>
      <c r="B3" s="4"/>
      <c r="C3" s="90" t="s">
        <v>80</v>
      </c>
      <c r="D3" s="75"/>
      <c r="E3" s="75"/>
      <c r="F3" s="75"/>
      <c r="G3" s="75"/>
      <c r="H3" s="75"/>
      <c r="I3" s="75"/>
      <c r="J3" s="74">
        <f>J7+J15+J25+J30+J35</f>
        <v>44858.46</v>
      </c>
    </row>
    <row r="4" spans="1:10" ht="14.45" x14ac:dyDescent="0.3">
      <c r="A4" s="4"/>
      <c r="B4" s="11"/>
      <c r="C4" s="23" t="s">
        <v>12</v>
      </c>
      <c r="D4" s="8"/>
      <c r="E4" s="8"/>
      <c r="F4" s="8"/>
      <c r="G4" s="8"/>
      <c r="H4" s="8"/>
      <c r="I4" s="8"/>
    </row>
    <row r="5" spans="1:10" ht="100.9" x14ac:dyDescent="0.3">
      <c r="A5" s="32">
        <v>1</v>
      </c>
      <c r="B5" s="60" t="s">
        <v>86</v>
      </c>
      <c r="C5" s="22" t="s">
        <v>81</v>
      </c>
      <c r="D5" s="6"/>
      <c r="E5" s="6"/>
      <c r="F5" s="73"/>
      <c r="G5" s="6"/>
      <c r="H5" s="6"/>
      <c r="I5" s="6"/>
      <c r="J5" s="6"/>
    </row>
    <row r="6" spans="1:10" ht="14.45" x14ac:dyDescent="0.3">
      <c r="A6" s="4"/>
      <c r="B6" s="11"/>
      <c r="C6" s="27" t="s">
        <v>82</v>
      </c>
      <c r="D6" s="7"/>
      <c r="E6" s="18">
        <v>19</v>
      </c>
      <c r="F6" s="7">
        <v>8</v>
      </c>
      <c r="G6" s="7"/>
      <c r="H6" s="7">
        <f>E6*F6</f>
        <v>152</v>
      </c>
      <c r="I6" s="7"/>
      <c r="J6" s="14"/>
    </row>
    <row r="7" spans="1:10" ht="14.45" x14ac:dyDescent="0.3">
      <c r="A7" s="4"/>
      <c r="B7" s="11"/>
      <c r="C7" s="28" t="s">
        <v>18</v>
      </c>
      <c r="D7" s="7"/>
      <c r="E7" s="7"/>
      <c r="F7" s="7"/>
      <c r="G7" s="7"/>
      <c r="H7" s="8">
        <f>H6</f>
        <v>152</v>
      </c>
      <c r="I7" s="8">
        <v>28.33</v>
      </c>
      <c r="J7" s="15">
        <f>H7*I7</f>
        <v>4306.16</v>
      </c>
    </row>
    <row r="8" spans="1:10" ht="14.45" x14ac:dyDescent="0.3">
      <c r="A8" s="4"/>
      <c r="B8" s="11"/>
      <c r="C8" s="28"/>
      <c r="D8" s="7"/>
      <c r="E8" s="7"/>
      <c r="F8" s="7"/>
      <c r="G8" s="7"/>
      <c r="H8" s="7"/>
      <c r="I8" s="7"/>
      <c r="J8" s="14"/>
    </row>
    <row r="9" spans="1:10" ht="14.45" x14ac:dyDescent="0.3">
      <c r="A9" s="4"/>
      <c r="B9" s="11"/>
      <c r="C9" s="28"/>
      <c r="D9" s="7"/>
      <c r="E9" s="7"/>
      <c r="F9" s="7"/>
      <c r="G9" s="7"/>
      <c r="H9" s="7"/>
      <c r="I9" s="7"/>
      <c r="J9" s="14"/>
    </row>
    <row r="10" spans="1:10" ht="14.45" x14ac:dyDescent="0.3">
      <c r="A10" s="4"/>
      <c r="B10" s="11"/>
      <c r="C10" s="28"/>
      <c r="D10" s="7"/>
      <c r="E10" s="7"/>
      <c r="F10" s="7"/>
      <c r="G10" s="7"/>
      <c r="H10" s="7"/>
      <c r="I10" s="7"/>
      <c r="J10" s="14"/>
    </row>
    <row r="11" spans="1:10" ht="14.45" x14ac:dyDescent="0.3">
      <c r="A11" s="4"/>
      <c r="B11" s="11"/>
      <c r="C11" s="28"/>
      <c r="D11" s="7"/>
      <c r="E11" s="7"/>
      <c r="F11" s="7"/>
      <c r="G11" s="7"/>
      <c r="H11" s="7"/>
      <c r="I11" s="7"/>
      <c r="J11" s="14"/>
    </row>
    <row r="12" spans="1:10" ht="14.45" x14ac:dyDescent="0.3">
      <c r="A12" s="4"/>
      <c r="B12" s="11"/>
      <c r="C12" s="9" t="s">
        <v>13</v>
      </c>
      <c r="D12" s="7"/>
      <c r="E12" s="7"/>
      <c r="F12" s="7"/>
      <c r="G12" s="7"/>
      <c r="H12" s="7"/>
      <c r="I12" s="7"/>
      <c r="J12" s="14"/>
    </row>
    <row r="13" spans="1:10" ht="72" x14ac:dyDescent="0.3">
      <c r="A13" s="32">
        <v>2</v>
      </c>
      <c r="B13" s="60" t="s">
        <v>85</v>
      </c>
      <c r="C13" s="29" t="s">
        <v>83</v>
      </c>
      <c r="D13" s="7"/>
      <c r="F13" s="18"/>
      <c r="G13" s="18"/>
      <c r="H13" s="7"/>
      <c r="I13" s="7"/>
      <c r="J13" s="14"/>
    </row>
    <row r="14" spans="1:10" ht="30" x14ac:dyDescent="0.25">
      <c r="A14" s="32"/>
      <c r="B14" s="59"/>
      <c r="C14" s="29" t="s">
        <v>84</v>
      </c>
      <c r="D14" s="7"/>
      <c r="E14" s="7">
        <v>60</v>
      </c>
      <c r="F14" s="7">
        <v>20</v>
      </c>
      <c r="G14" s="16">
        <v>0.1</v>
      </c>
      <c r="H14" s="7">
        <f>E14*F14*G14</f>
        <v>120</v>
      </c>
      <c r="I14" s="7"/>
      <c r="J14" s="14"/>
    </row>
    <row r="15" spans="1:10" ht="14.45" x14ac:dyDescent="0.3">
      <c r="A15" s="4"/>
      <c r="B15" s="11"/>
      <c r="C15" s="28" t="s">
        <v>19</v>
      </c>
      <c r="D15" s="7"/>
      <c r="E15" s="7"/>
      <c r="F15" s="7"/>
      <c r="G15" s="7"/>
      <c r="H15" s="8">
        <v>120</v>
      </c>
      <c r="I15" s="8">
        <v>15.3</v>
      </c>
      <c r="J15" s="15">
        <f t="shared" ref="J15" si="0">H15*I15</f>
        <v>1836</v>
      </c>
    </row>
    <row r="16" spans="1:10" ht="14.45" x14ac:dyDescent="0.3">
      <c r="A16" s="4"/>
      <c r="B16" s="11"/>
      <c r="C16" s="28"/>
      <c r="D16" s="7"/>
      <c r="E16" s="7"/>
      <c r="F16" s="7"/>
      <c r="G16" s="7"/>
      <c r="H16" s="7"/>
      <c r="I16" s="7"/>
      <c r="J16" s="14"/>
    </row>
    <row r="17" spans="1:10" ht="14.45" x14ac:dyDescent="0.3">
      <c r="A17" s="4"/>
      <c r="B17" s="11"/>
      <c r="C17" s="9" t="s">
        <v>14</v>
      </c>
      <c r="D17" s="7"/>
      <c r="E17" s="7"/>
      <c r="F17" s="18"/>
      <c r="G17" s="7"/>
      <c r="H17" s="14"/>
      <c r="I17" s="7"/>
      <c r="J17" s="14"/>
    </row>
    <row r="18" spans="1:10" ht="72" x14ac:dyDescent="0.3">
      <c r="A18" s="32">
        <v>3</v>
      </c>
      <c r="B18" s="60" t="s">
        <v>89</v>
      </c>
      <c r="C18" s="29" t="s">
        <v>87</v>
      </c>
      <c r="D18" s="7"/>
      <c r="E18" s="7"/>
      <c r="F18" s="7"/>
      <c r="G18" s="7"/>
      <c r="H18" s="7"/>
      <c r="I18" s="7"/>
      <c r="J18" s="14"/>
    </row>
    <row r="19" spans="1:10" ht="28.9" x14ac:dyDescent="0.3">
      <c r="A19" s="32"/>
      <c r="B19" s="59"/>
      <c r="C19" s="29" t="s">
        <v>88</v>
      </c>
      <c r="D19" s="7"/>
      <c r="E19" s="7"/>
      <c r="F19" s="7"/>
      <c r="G19" s="7"/>
      <c r="H19" s="7"/>
      <c r="I19" s="7"/>
      <c r="J19" s="14"/>
    </row>
    <row r="20" spans="1:10" ht="14.45" x14ac:dyDescent="0.3">
      <c r="A20" s="4"/>
      <c r="B20" s="11"/>
      <c r="C20" s="11" t="s">
        <v>20</v>
      </c>
      <c r="D20" s="7"/>
      <c r="E20" s="7">
        <v>180</v>
      </c>
      <c r="F20" s="7">
        <v>30</v>
      </c>
      <c r="G20" s="7"/>
      <c r="H20" s="7">
        <f>F20*E20</f>
        <v>5400</v>
      </c>
      <c r="I20" s="7"/>
      <c r="J20" s="14"/>
    </row>
    <row r="21" spans="1:10" ht="14.45" x14ac:dyDescent="0.3">
      <c r="A21" s="4"/>
      <c r="B21" s="11"/>
      <c r="C21" s="11" t="s">
        <v>15</v>
      </c>
      <c r="D21" s="7">
        <v>1000</v>
      </c>
      <c r="E21" s="7"/>
      <c r="F21" s="7"/>
      <c r="G21" s="7"/>
      <c r="H21" s="7">
        <v>1000</v>
      </c>
      <c r="I21" s="7"/>
      <c r="J21" s="14"/>
    </row>
    <row r="22" spans="1:10" ht="14.45" x14ac:dyDescent="0.3">
      <c r="A22" s="4"/>
      <c r="B22" s="11"/>
      <c r="C22" s="11" t="s">
        <v>16</v>
      </c>
      <c r="D22" s="7">
        <v>400</v>
      </c>
      <c r="E22" s="7"/>
      <c r="F22" s="7"/>
      <c r="G22" s="7"/>
      <c r="H22" s="7">
        <v>400</v>
      </c>
      <c r="I22" s="7"/>
      <c r="J22" s="14"/>
    </row>
    <row r="23" spans="1:10" ht="14.45" x14ac:dyDescent="0.3">
      <c r="A23" s="4"/>
      <c r="B23" s="11"/>
      <c r="C23" s="11" t="s">
        <v>17</v>
      </c>
      <c r="D23" s="7">
        <v>50</v>
      </c>
      <c r="E23" s="7"/>
      <c r="F23" s="7"/>
      <c r="G23" s="7"/>
      <c r="H23" s="7">
        <v>50</v>
      </c>
      <c r="I23" s="7"/>
      <c r="J23" s="14"/>
    </row>
    <row r="24" spans="1:10" ht="14.45" x14ac:dyDescent="0.3">
      <c r="A24" s="4"/>
      <c r="B24" s="11"/>
      <c r="C24" s="11"/>
      <c r="D24" s="7"/>
      <c r="E24" s="7"/>
      <c r="F24" s="7"/>
      <c r="G24" s="7"/>
      <c r="H24" s="7"/>
      <c r="I24" s="7"/>
      <c r="J24" s="14"/>
    </row>
    <row r="25" spans="1:10" ht="14.45" x14ac:dyDescent="0.3">
      <c r="A25" s="4"/>
      <c r="B25" s="11"/>
      <c r="C25" s="28" t="s">
        <v>18</v>
      </c>
      <c r="D25" s="7"/>
      <c r="E25" s="7"/>
      <c r="F25" s="7"/>
      <c r="G25" s="7"/>
      <c r="H25" s="8">
        <f>SUM(H20:H24)</f>
        <v>6850</v>
      </c>
      <c r="I25" s="8">
        <v>2.35</v>
      </c>
      <c r="J25" s="14">
        <f>H25*I25</f>
        <v>16097.5</v>
      </c>
    </row>
    <row r="26" spans="1:10" ht="14.45" x14ac:dyDescent="0.3">
      <c r="A26" s="4"/>
      <c r="C26" s="4"/>
      <c r="D26" s="7"/>
      <c r="E26" s="7"/>
      <c r="F26" s="7"/>
      <c r="G26" s="7"/>
      <c r="H26" s="7"/>
      <c r="I26" s="6"/>
      <c r="J26" s="33"/>
    </row>
    <row r="27" spans="1:10" ht="14.45" x14ac:dyDescent="0.3">
      <c r="A27" s="4"/>
      <c r="B27" s="11"/>
      <c r="C27" s="28"/>
      <c r="D27" s="7"/>
      <c r="E27" s="7"/>
      <c r="F27" s="7"/>
      <c r="G27" s="7"/>
      <c r="H27" s="7"/>
      <c r="I27" s="7"/>
      <c r="J27" s="14"/>
    </row>
    <row r="28" spans="1:10" ht="14.45" x14ac:dyDescent="0.3">
      <c r="A28" s="4"/>
      <c r="B28" s="11"/>
      <c r="C28" s="9" t="s">
        <v>21</v>
      </c>
      <c r="D28" s="7"/>
      <c r="E28" s="7"/>
      <c r="F28" s="7"/>
      <c r="G28" s="7"/>
      <c r="H28" s="7"/>
      <c r="I28" s="7"/>
      <c r="J28" s="14"/>
    </row>
    <row r="29" spans="1:10" ht="14.45" x14ac:dyDescent="0.3">
      <c r="A29" s="4">
        <v>4</v>
      </c>
      <c r="B29" s="11"/>
      <c r="C29" s="29" t="s">
        <v>22</v>
      </c>
      <c r="D29" s="7"/>
      <c r="E29" s="7"/>
      <c r="F29" s="7"/>
      <c r="G29" s="7"/>
      <c r="H29" s="7"/>
      <c r="I29" s="7"/>
      <c r="J29" s="14"/>
    </row>
    <row r="30" spans="1:10" ht="14.45" x14ac:dyDescent="0.3">
      <c r="A30" s="4"/>
      <c r="B30" s="11"/>
      <c r="C30" s="28" t="s">
        <v>23</v>
      </c>
      <c r="D30" s="7"/>
      <c r="E30" s="7"/>
      <c r="F30" s="7"/>
      <c r="G30" s="7"/>
      <c r="H30" s="8">
        <v>1</v>
      </c>
      <c r="I30" s="8">
        <v>2000</v>
      </c>
      <c r="J30" s="15">
        <f>I30*H30</f>
        <v>2000</v>
      </c>
    </row>
    <row r="31" spans="1:10" ht="14.45" x14ac:dyDescent="0.3">
      <c r="A31" s="4"/>
      <c r="B31" s="11"/>
      <c r="C31" s="28"/>
      <c r="D31" s="7"/>
      <c r="E31" s="7"/>
      <c r="F31" s="7"/>
      <c r="G31" s="7"/>
      <c r="H31" s="7"/>
      <c r="I31" s="7"/>
      <c r="J31" s="14"/>
    </row>
    <row r="32" spans="1:10" ht="60" x14ac:dyDescent="0.25">
      <c r="A32" s="32">
        <v>5</v>
      </c>
      <c r="B32" s="4"/>
      <c r="C32" s="72" t="s">
        <v>106</v>
      </c>
      <c r="D32" s="7"/>
      <c r="E32" s="7"/>
      <c r="F32" s="7"/>
      <c r="G32" s="7"/>
      <c r="H32" s="7"/>
      <c r="I32" s="7"/>
      <c r="J32" s="7"/>
    </row>
    <row r="33" spans="1:10" ht="14.45" x14ac:dyDescent="0.3">
      <c r="A33" s="4"/>
      <c r="B33" s="35"/>
      <c r="C33" s="35" t="s">
        <v>24</v>
      </c>
      <c r="D33" s="7">
        <v>2200</v>
      </c>
      <c r="E33" s="7"/>
      <c r="F33" s="7"/>
      <c r="G33" s="7"/>
      <c r="H33" s="7">
        <v>2200</v>
      </c>
      <c r="I33" s="7"/>
      <c r="J33" s="7"/>
    </row>
    <row r="34" spans="1:10" ht="14.45" x14ac:dyDescent="0.3">
      <c r="A34" s="4"/>
      <c r="B34" s="4"/>
      <c r="C34" s="35" t="s">
        <v>25</v>
      </c>
      <c r="D34" s="7">
        <v>513</v>
      </c>
      <c r="E34" s="7"/>
      <c r="F34" s="7"/>
      <c r="G34" s="7"/>
      <c r="H34" s="7">
        <v>513</v>
      </c>
      <c r="I34" s="7"/>
      <c r="J34" s="7"/>
    </row>
    <row r="35" spans="1:10" ht="14.45" x14ac:dyDescent="0.3">
      <c r="A35" s="4"/>
      <c r="C35" s="66" t="s">
        <v>107</v>
      </c>
      <c r="D35" s="7"/>
      <c r="E35" s="7"/>
      <c r="F35" s="7"/>
      <c r="G35" s="7"/>
      <c r="H35" s="8">
        <f>D33+D34</f>
        <v>2713</v>
      </c>
      <c r="I35" s="8">
        <v>7.6</v>
      </c>
      <c r="J35" s="8">
        <f>H35*I35</f>
        <v>20618.8</v>
      </c>
    </row>
    <row r="36" spans="1:10" ht="14.45" x14ac:dyDescent="0.3">
      <c r="A36" s="4"/>
      <c r="C36" s="66"/>
      <c r="D36" s="7"/>
      <c r="E36" s="7"/>
      <c r="F36" s="7"/>
      <c r="G36" s="7"/>
      <c r="H36" s="7"/>
      <c r="I36" s="7"/>
      <c r="J36" s="7"/>
    </row>
    <row r="37" spans="1:10" ht="14.45" x14ac:dyDescent="0.3">
      <c r="A37" s="4"/>
      <c r="C37" s="35"/>
      <c r="D37" s="7"/>
      <c r="E37" s="7"/>
      <c r="F37" s="7"/>
      <c r="G37" s="7"/>
      <c r="H37" s="7"/>
      <c r="I37" s="7"/>
      <c r="J37" s="7"/>
    </row>
    <row r="38" spans="1:10" thickBot="1" x14ac:dyDescent="0.35">
      <c r="A38" s="4"/>
      <c r="B38" s="11"/>
      <c r="C38" s="69"/>
      <c r="D38" s="80"/>
      <c r="E38" s="80"/>
      <c r="F38" s="80"/>
      <c r="G38" s="80"/>
      <c r="H38" s="80"/>
      <c r="I38" s="81"/>
      <c r="J38" s="3">
        <f>J7+J15+J25+J30+J35</f>
        <v>44858.46</v>
      </c>
    </row>
    <row r="39" spans="1:10" thickBot="1" x14ac:dyDescent="0.35">
      <c r="A39" s="4"/>
      <c r="B39" s="4"/>
      <c r="C39" s="75" t="s">
        <v>28</v>
      </c>
      <c r="D39" s="75"/>
      <c r="E39" s="75"/>
      <c r="F39" s="75"/>
      <c r="G39" s="75"/>
      <c r="H39" s="75"/>
      <c r="I39" s="75"/>
      <c r="J39" s="76"/>
    </row>
    <row r="40" spans="1:10" ht="14.45" x14ac:dyDescent="0.3">
      <c r="A40" s="4"/>
      <c r="B40" s="11"/>
      <c r="C40" s="23" t="s">
        <v>13</v>
      </c>
      <c r="D40" s="7"/>
      <c r="E40" s="7"/>
      <c r="F40" s="7"/>
      <c r="G40" s="7"/>
      <c r="H40" s="7"/>
      <c r="I40" s="7"/>
      <c r="J40" s="14"/>
    </row>
    <row r="41" spans="1:10" ht="72" x14ac:dyDescent="0.3">
      <c r="A41" s="32">
        <v>6</v>
      </c>
      <c r="B41" s="60" t="s">
        <v>85</v>
      </c>
      <c r="C41" s="29" t="s">
        <v>83</v>
      </c>
      <c r="D41" s="7"/>
      <c r="E41" s="7"/>
      <c r="F41" s="7"/>
      <c r="G41" s="7"/>
      <c r="H41" s="7"/>
      <c r="I41" s="7"/>
      <c r="J41" s="14"/>
    </row>
    <row r="42" spans="1:10" ht="28.9" x14ac:dyDescent="0.3">
      <c r="A42" s="4"/>
      <c r="B42" s="59"/>
      <c r="C42" s="29" t="s">
        <v>117</v>
      </c>
      <c r="D42" s="7">
        <v>45</v>
      </c>
      <c r="E42" s="7"/>
      <c r="F42" s="7"/>
      <c r="G42" s="7"/>
      <c r="H42" s="7">
        <v>45</v>
      </c>
      <c r="I42" s="7"/>
      <c r="J42" s="14"/>
    </row>
    <row r="43" spans="1:10" ht="14.45" x14ac:dyDescent="0.3">
      <c r="A43" s="4"/>
      <c r="B43" s="11"/>
      <c r="C43" s="11" t="s">
        <v>29</v>
      </c>
      <c r="D43" s="7">
        <v>50</v>
      </c>
      <c r="E43" s="7"/>
      <c r="F43" s="7"/>
      <c r="G43" s="7">
        <v>4</v>
      </c>
      <c r="H43" s="7">
        <f>D43*G43</f>
        <v>200</v>
      </c>
      <c r="I43" s="7"/>
      <c r="J43" s="14"/>
    </row>
    <row r="44" spans="1:10" ht="14.45" x14ac:dyDescent="0.3">
      <c r="A44" s="4"/>
      <c r="B44" s="11"/>
      <c r="C44" s="30" t="s">
        <v>19</v>
      </c>
      <c r="D44" s="7"/>
      <c r="E44" s="7"/>
      <c r="F44" s="7"/>
      <c r="G44" s="7"/>
      <c r="H44" s="8">
        <f>SUM(H42:H43)</f>
        <v>245</v>
      </c>
      <c r="I44" s="8">
        <v>16.829999999999998</v>
      </c>
      <c r="J44" s="15">
        <f>H44*I44</f>
        <v>4123.3499999999995</v>
      </c>
    </row>
    <row r="45" spans="1:10" ht="14.45" x14ac:dyDescent="0.3">
      <c r="A45" s="4"/>
      <c r="B45" s="11"/>
      <c r="C45" s="11"/>
      <c r="D45" s="7"/>
      <c r="E45" s="7"/>
      <c r="F45" s="7"/>
      <c r="G45" s="7"/>
      <c r="H45" s="7"/>
      <c r="I45" s="7"/>
      <c r="J45" s="14"/>
    </row>
    <row r="46" spans="1:10" ht="14.45" x14ac:dyDescent="0.3">
      <c r="A46" s="4"/>
      <c r="B46" s="11"/>
      <c r="C46" s="9" t="s">
        <v>30</v>
      </c>
      <c r="D46" s="7"/>
      <c r="E46" s="7"/>
      <c r="F46" s="7"/>
      <c r="G46" s="7"/>
      <c r="H46" s="7"/>
      <c r="I46" s="7"/>
      <c r="J46" s="14"/>
    </row>
    <row r="47" spans="1:10" ht="43.15" x14ac:dyDescent="0.3">
      <c r="A47" s="32">
        <v>7</v>
      </c>
      <c r="B47" s="59"/>
      <c r="C47" s="29" t="s">
        <v>31</v>
      </c>
      <c r="D47" s="7"/>
      <c r="E47" s="7"/>
      <c r="F47" s="7"/>
      <c r="G47" s="7"/>
      <c r="H47" s="7"/>
      <c r="I47" s="7"/>
      <c r="J47" s="14"/>
    </row>
    <row r="48" spans="1:10" ht="14.45" x14ac:dyDescent="0.3">
      <c r="A48" s="4"/>
      <c r="B48" s="11"/>
      <c r="C48" s="30" t="s">
        <v>32</v>
      </c>
      <c r="D48" s="16"/>
      <c r="E48" s="7"/>
      <c r="F48" s="7"/>
      <c r="G48" s="7"/>
      <c r="H48" s="8">
        <v>12</v>
      </c>
      <c r="I48" s="8">
        <v>600</v>
      </c>
      <c r="J48" s="15">
        <f>H48*I48</f>
        <v>7200</v>
      </c>
    </row>
    <row r="49" spans="1:10" ht="14.45" x14ac:dyDescent="0.3">
      <c r="A49" s="4"/>
      <c r="B49" s="11"/>
      <c r="C49" s="11"/>
      <c r="D49" s="7"/>
      <c r="E49" s="7"/>
      <c r="F49" s="7"/>
      <c r="G49" s="7"/>
      <c r="H49" s="7"/>
      <c r="I49" s="7"/>
      <c r="J49" s="14"/>
    </row>
    <row r="50" spans="1:10" ht="14.45" x14ac:dyDescent="0.3">
      <c r="A50" s="4"/>
      <c r="B50" s="11"/>
      <c r="C50" s="9" t="s">
        <v>59</v>
      </c>
      <c r="D50" s="17"/>
      <c r="E50" s="17"/>
      <c r="F50" s="7"/>
      <c r="G50" s="7"/>
      <c r="H50" s="7"/>
      <c r="I50" s="7"/>
      <c r="J50" s="14"/>
    </row>
    <row r="51" spans="1:10" ht="72" x14ac:dyDescent="0.3">
      <c r="A51" s="32">
        <v>8</v>
      </c>
      <c r="B51" s="60" t="s">
        <v>93</v>
      </c>
      <c r="C51" s="29" t="s">
        <v>90</v>
      </c>
      <c r="D51" s="7"/>
      <c r="E51" s="7"/>
      <c r="F51" s="7"/>
      <c r="G51" s="7"/>
      <c r="H51" s="7"/>
      <c r="I51" s="7"/>
      <c r="J51" s="14"/>
    </row>
    <row r="52" spans="1:10" ht="14.45" x14ac:dyDescent="0.3">
      <c r="A52" s="32"/>
      <c r="B52" s="59"/>
      <c r="C52" t="s">
        <v>91</v>
      </c>
      <c r="D52" s="7">
        <v>487</v>
      </c>
      <c r="E52" s="7"/>
      <c r="F52" s="7"/>
      <c r="G52" s="7">
        <v>0.25</v>
      </c>
      <c r="H52" s="7">
        <f>D52*G52</f>
        <v>121.75</v>
      </c>
      <c r="I52" s="7"/>
      <c r="J52" s="14"/>
    </row>
    <row r="53" spans="1:10" ht="14.45" x14ac:dyDescent="0.3">
      <c r="A53" s="32"/>
      <c r="B53" s="59"/>
      <c r="C53" s="11" t="s">
        <v>92</v>
      </c>
      <c r="D53" s="7"/>
      <c r="E53" s="7"/>
      <c r="F53" s="7"/>
      <c r="G53" s="7"/>
      <c r="H53" s="7"/>
      <c r="I53" s="7"/>
      <c r="J53" s="14"/>
    </row>
    <row r="54" spans="1:10" ht="14.45" x14ac:dyDescent="0.3">
      <c r="A54" s="32"/>
      <c r="B54" s="59"/>
      <c r="C54" s="30" t="s">
        <v>18</v>
      </c>
      <c r="D54" s="16"/>
      <c r="E54" s="7"/>
      <c r="F54" s="7"/>
      <c r="G54" s="7"/>
      <c r="H54" s="8">
        <f>H52</f>
        <v>121.75</v>
      </c>
      <c r="I54" s="8">
        <v>23.66</v>
      </c>
      <c r="J54" s="15">
        <f>H54*I54</f>
        <v>2880.605</v>
      </c>
    </row>
    <row r="55" spans="1:10" ht="14.45" x14ac:dyDescent="0.3">
      <c r="A55" s="32"/>
      <c r="B55" s="59"/>
      <c r="C55" s="11"/>
      <c r="D55" s="7"/>
      <c r="E55" s="7"/>
      <c r="F55" s="7"/>
      <c r="G55" s="7"/>
      <c r="H55" s="7"/>
      <c r="I55" s="7"/>
      <c r="J55" s="14"/>
    </row>
    <row r="56" spans="1:10" ht="144" x14ac:dyDescent="0.3">
      <c r="A56" s="32">
        <v>9</v>
      </c>
      <c r="B56" s="60" t="s">
        <v>97</v>
      </c>
      <c r="C56" s="27" t="s">
        <v>99</v>
      </c>
      <c r="D56" s="7"/>
      <c r="E56" s="7"/>
      <c r="F56" s="7"/>
      <c r="G56" s="7"/>
      <c r="H56" s="7"/>
      <c r="I56" s="7"/>
      <c r="J56" s="14"/>
    </row>
    <row r="57" spans="1:10" ht="14.45" x14ac:dyDescent="0.3">
      <c r="A57" s="32"/>
      <c r="B57" s="4"/>
      <c r="C57" t="s">
        <v>98</v>
      </c>
      <c r="D57" s="7">
        <v>65</v>
      </c>
      <c r="E57" s="7"/>
      <c r="F57" s="7"/>
      <c r="G57" s="7">
        <v>0.5</v>
      </c>
      <c r="I57" s="18"/>
      <c r="J57" s="18"/>
    </row>
    <row r="58" spans="1:10" ht="14.45" x14ac:dyDescent="0.3">
      <c r="A58" s="32"/>
      <c r="B58" s="4"/>
      <c r="C58" s="30" t="s">
        <v>27</v>
      </c>
      <c r="E58" s="7"/>
      <c r="F58" s="7"/>
      <c r="G58" s="7"/>
      <c r="H58" s="7">
        <f>D57*G57</f>
        <v>32.5</v>
      </c>
      <c r="I58" s="7">
        <v>26.04</v>
      </c>
      <c r="J58" s="14">
        <f>H58*I58</f>
        <v>846.3</v>
      </c>
    </row>
    <row r="59" spans="1:10" ht="14.45" x14ac:dyDescent="0.3">
      <c r="A59" s="4"/>
      <c r="B59" s="11"/>
      <c r="C59" s="11"/>
      <c r="E59" s="7"/>
      <c r="F59" s="7"/>
      <c r="G59" s="7"/>
      <c r="I59" s="7"/>
      <c r="J59" s="14"/>
    </row>
    <row r="60" spans="1:10" ht="118.5" customHeight="1" x14ac:dyDescent="0.3">
      <c r="A60" s="32">
        <v>10</v>
      </c>
      <c r="B60" s="60" t="s">
        <v>105</v>
      </c>
      <c r="C60" s="27" t="s">
        <v>100</v>
      </c>
      <c r="D60" s="7"/>
      <c r="E60" s="7"/>
      <c r="F60" s="7"/>
      <c r="G60" s="7"/>
      <c r="H60" s="7"/>
      <c r="I60" s="7"/>
      <c r="J60" s="14"/>
    </row>
    <row r="61" spans="1:10" ht="14.45" x14ac:dyDescent="0.3">
      <c r="A61" s="4"/>
      <c r="B61" s="11"/>
      <c r="C61" s="11" t="s">
        <v>101</v>
      </c>
      <c r="D61" s="7"/>
      <c r="E61" s="7"/>
      <c r="F61" s="7"/>
      <c r="G61" s="7"/>
      <c r="H61" s="7">
        <v>98</v>
      </c>
      <c r="I61" s="7"/>
      <c r="J61" s="14"/>
    </row>
    <row r="62" spans="1:10" ht="14.45" x14ac:dyDescent="0.3">
      <c r="A62" s="4"/>
      <c r="B62" s="11"/>
      <c r="C62" s="30" t="s">
        <v>114</v>
      </c>
      <c r="D62" s="7"/>
      <c r="E62" s="7"/>
      <c r="F62" s="7"/>
      <c r="G62" s="7"/>
      <c r="H62" s="7">
        <v>98</v>
      </c>
      <c r="I62" s="8">
        <v>31.48</v>
      </c>
      <c r="J62" s="15">
        <f>H62*I62</f>
        <v>3085.04</v>
      </c>
    </row>
    <row r="63" spans="1:10" ht="14.45" x14ac:dyDescent="0.3">
      <c r="A63" s="4"/>
      <c r="B63" s="11"/>
      <c r="C63" s="11"/>
      <c r="D63" s="7"/>
      <c r="E63" s="7"/>
      <c r="F63" s="7"/>
      <c r="G63" s="7"/>
      <c r="H63" s="7"/>
      <c r="I63" s="7"/>
      <c r="J63" s="14"/>
    </row>
    <row r="64" spans="1:10" ht="14.45" x14ac:dyDescent="0.3">
      <c r="A64" s="4"/>
      <c r="B64" s="11"/>
      <c r="C64" s="9" t="s">
        <v>33</v>
      </c>
      <c r="D64" s="7"/>
      <c r="E64" s="7"/>
      <c r="F64" s="7"/>
      <c r="G64" s="14"/>
      <c r="H64" s="7"/>
      <c r="I64" s="14"/>
    </row>
    <row r="65" spans="1:10" ht="14.45" x14ac:dyDescent="0.3">
      <c r="A65" s="4"/>
      <c r="B65" s="11"/>
      <c r="C65" s="62"/>
      <c r="D65" s="7"/>
      <c r="E65" s="7"/>
      <c r="F65" s="7"/>
      <c r="G65" s="14"/>
      <c r="H65" s="7"/>
      <c r="I65" s="14"/>
    </row>
    <row r="66" spans="1:10" ht="43.15" x14ac:dyDescent="0.3">
      <c r="A66" s="4">
        <v>10</v>
      </c>
      <c r="B66" s="63" t="s">
        <v>96</v>
      </c>
      <c r="C66" s="29" t="s">
        <v>94</v>
      </c>
      <c r="D66" s="7"/>
      <c r="E66" s="7">
        <v>85</v>
      </c>
      <c r="F66" s="7"/>
      <c r="G66" s="14">
        <v>3</v>
      </c>
      <c r="H66" s="7">
        <f>E66*G66</f>
        <v>255</v>
      </c>
      <c r="I66" s="14"/>
      <c r="J66" s="14"/>
    </row>
    <row r="67" spans="1:10" ht="14.45" x14ac:dyDescent="0.3">
      <c r="A67" s="4"/>
      <c r="B67" s="11"/>
      <c r="C67" s="29" t="s">
        <v>95</v>
      </c>
      <c r="D67" s="7"/>
      <c r="E67" s="7"/>
      <c r="F67" s="7"/>
      <c r="G67" s="14"/>
      <c r="H67" s="7"/>
      <c r="I67" s="14"/>
      <c r="J67" s="14"/>
    </row>
    <row r="68" spans="1:10" ht="14.45" x14ac:dyDescent="0.3">
      <c r="A68" s="4"/>
      <c r="B68" s="11"/>
      <c r="C68" s="30" t="s">
        <v>18</v>
      </c>
      <c r="D68" s="7"/>
      <c r="E68" s="7"/>
      <c r="F68" s="7"/>
      <c r="G68" s="14"/>
      <c r="H68" s="8">
        <f>H66</f>
        <v>255</v>
      </c>
      <c r="I68" s="15">
        <v>34.61</v>
      </c>
      <c r="J68" s="15">
        <f>H68*I68</f>
        <v>8825.5499999999993</v>
      </c>
    </row>
    <row r="69" spans="1:10" ht="14.45" x14ac:dyDescent="0.3">
      <c r="A69" s="4"/>
      <c r="B69" s="11"/>
      <c r="C69" s="11"/>
      <c r="D69" s="7"/>
      <c r="E69" s="7"/>
      <c r="F69" s="7"/>
      <c r="G69" s="14"/>
      <c r="H69" s="7"/>
      <c r="I69" s="14"/>
      <c r="J69" s="14"/>
    </row>
    <row r="70" spans="1:10" ht="14.45" x14ac:dyDescent="0.3">
      <c r="A70" s="4">
        <v>11</v>
      </c>
      <c r="B70" s="11"/>
      <c r="C70" s="11" t="s">
        <v>34</v>
      </c>
      <c r="D70" s="7"/>
      <c r="E70" s="7"/>
      <c r="F70" s="7"/>
      <c r="G70" s="14"/>
      <c r="H70" s="7"/>
      <c r="I70" s="14"/>
      <c r="J70" s="14"/>
    </row>
    <row r="71" spans="1:10" ht="14.45" x14ac:dyDescent="0.3">
      <c r="A71" s="4"/>
      <c r="B71" s="11"/>
      <c r="C71" s="30" t="s">
        <v>23</v>
      </c>
      <c r="D71" s="7"/>
      <c r="E71" s="7"/>
      <c r="F71" s="7"/>
      <c r="G71" s="14"/>
      <c r="H71" s="8">
        <v>1</v>
      </c>
      <c r="I71" s="15">
        <v>1800</v>
      </c>
      <c r="J71" s="15">
        <f>I71*H71</f>
        <v>1800</v>
      </c>
    </row>
    <row r="72" spans="1:10" ht="14.45" x14ac:dyDescent="0.3">
      <c r="A72" s="4"/>
      <c r="B72" s="11"/>
      <c r="C72" s="11"/>
      <c r="D72" s="7"/>
      <c r="E72" s="7"/>
      <c r="F72" s="7"/>
      <c r="G72" s="14"/>
      <c r="H72" s="7"/>
      <c r="I72" s="14"/>
      <c r="J72" s="14"/>
    </row>
    <row r="73" spans="1:10" ht="14.45" x14ac:dyDescent="0.3">
      <c r="A73" s="4"/>
      <c r="B73" s="11"/>
      <c r="C73" s="9" t="s">
        <v>35</v>
      </c>
      <c r="D73" s="7"/>
      <c r="E73" s="7"/>
      <c r="F73" s="7"/>
      <c r="G73" s="14"/>
      <c r="H73" s="7"/>
      <c r="I73" s="14"/>
      <c r="J73" s="14"/>
    </row>
    <row r="74" spans="1:10" ht="14.45" x14ac:dyDescent="0.3">
      <c r="A74" s="4">
        <v>12</v>
      </c>
      <c r="B74" s="11"/>
      <c r="C74" s="29" t="s">
        <v>36</v>
      </c>
      <c r="D74" s="7"/>
      <c r="E74" s="7"/>
      <c r="F74" s="7"/>
      <c r="G74" s="14"/>
      <c r="H74" s="7"/>
      <c r="I74" s="14"/>
      <c r="J74" s="14"/>
    </row>
    <row r="75" spans="1:10" ht="14.45" x14ac:dyDescent="0.3">
      <c r="A75" s="4"/>
      <c r="B75" s="11"/>
      <c r="C75" s="30" t="s">
        <v>18</v>
      </c>
      <c r="D75" s="7"/>
      <c r="E75" s="7"/>
      <c r="F75" s="7"/>
      <c r="G75" s="14"/>
      <c r="H75" s="8">
        <v>200</v>
      </c>
      <c r="I75" s="15">
        <v>60</v>
      </c>
      <c r="J75" s="15">
        <f>I75*H75</f>
        <v>12000</v>
      </c>
    </row>
    <row r="76" spans="1:10" ht="14.45" x14ac:dyDescent="0.3">
      <c r="A76" s="4"/>
      <c r="B76" s="11"/>
      <c r="C76" s="11"/>
      <c r="D76" s="7"/>
      <c r="E76" s="7"/>
      <c r="F76" s="7"/>
      <c r="G76" s="14"/>
      <c r="H76" s="7"/>
      <c r="I76" s="14"/>
      <c r="J76" s="14"/>
    </row>
    <row r="77" spans="1:10" ht="14.45" x14ac:dyDescent="0.3">
      <c r="A77" s="4">
        <v>13</v>
      </c>
      <c r="B77" s="11"/>
      <c r="C77" s="29" t="s">
        <v>37</v>
      </c>
      <c r="D77" s="7"/>
      <c r="E77" s="7"/>
      <c r="F77" s="7"/>
      <c r="G77" s="14"/>
      <c r="H77" s="7"/>
      <c r="I77" s="14"/>
      <c r="J77" s="14"/>
    </row>
    <row r="78" spans="1:10" ht="14.45" x14ac:dyDescent="0.3">
      <c r="A78" s="4"/>
      <c r="B78" s="11"/>
      <c r="C78" s="30" t="s">
        <v>18</v>
      </c>
      <c r="D78" s="7"/>
      <c r="E78" s="7"/>
      <c r="F78" s="7"/>
      <c r="G78" s="14"/>
      <c r="H78" s="8">
        <v>35</v>
      </c>
      <c r="I78" s="15">
        <v>170</v>
      </c>
      <c r="J78" s="15">
        <f>I78*H78</f>
        <v>5950</v>
      </c>
    </row>
    <row r="79" spans="1:10" ht="14.45" x14ac:dyDescent="0.3">
      <c r="A79" s="4"/>
      <c r="B79" s="11"/>
      <c r="C79" s="11"/>
      <c r="D79" s="7"/>
      <c r="E79" s="7"/>
      <c r="F79" s="7"/>
      <c r="G79" s="14"/>
      <c r="H79" s="7"/>
      <c r="I79" s="14"/>
      <c r="J79" s="14"/>
    </row>
    <row r="80" spans="1:10" ht="14.45" x14ac:dyDescent="0.3">
      <c r="A80" s="4">
        <v>14</v>
      </c>
      <c r="B80" s="11"/>
      <c r="C80" s="29" t="s">
        <v>38</v>
      </c>
      <c r="D80" s="7"/>
      <c r="E80" s="7"/>
      <c r="F80" s="7"/>
      <c r="G80" s="14"/>
      <c r="H80" s="7"/>
      <c r="I80" s="14"/>
      <c r="J80" s="14"/>
    </row>
    <row r="81" spans="1:10" ht="14.45" x14ac:dyDescent="0.3">
      <c r="A81" s="4"/>
      <c r="B81" s="11"/>
      <c r="C81" s="30" t="s">
        <v>18</v>
      </c>
      <c r="D81" s="7"/>
      <c r="E81" s="7"/>
      <c r="F81" s="7"/>
      <c r="G81" s="14"/>
      <c r="H81" s="8">
        <v>45</v>
      </c>
      <c r="I81" s="15">
        <v>100</v>
      </c>
      <c r="J81" s="15">
        <f>I81*H81</f>
        <v>4500</v>
      </c>
    </row>
    <row r="82" spans="1:10" ht="14.45" x14ac:dyDescent="0.3">
      <c r="A82" s="4"/>
      <c r="B82" s="11"/>
      <c r="C82" s="9" t="s">
        <v>121</v>
      </c>
      <c r="D82" s="7"/>
      <c r="E82" s="7"/>
      <c r="F82" s="7"/>
      <c r="G82" s="14"/>
      <c r="H82" s="7"/>
      <c r="I82" s="14"/>
      <c r="J82" s="14"/>
    </row>
    <row r="83" spans="1:10" ht="86.45" x14ac:dyDescent="0.3">
      <c r="A83" s="4">
        <v>15</v>
      </c>
      <c r="B83" s="60" t="s">
        <v>110</v>
      </c>
      <c r="C83" s="22" t="s">
        <v>108</v>
      </c>
      <c r="D83" s="7"/>
      <c r="F83" s="7"/>
      <c r="G83" s="7"/>
      <c r="H83" s="7"/>
      <c r="I83" s="14"/>
      <c r="J83" s="14"/>
    </row>
    <row r="84" spans="1:10" ht="14.45" x14ac:dyDescent="0.3">
      <c r="A84" s="4"/>
      <c r="B84" s="11"/>
      <c r="C84" s="67" t="s">
        <v>109</v>
      </c>
      <c r="D84" s="7"/>
      <c r="E84" s="7">
        <v>2.1</v>
      </c>
      <c r="F84" s="7">
        <v>0.8</v>
      </c>
      <c r="G84" s="14"/>
      <c r="H84" s="7">
        <v>9</v>
      </c>
      <c r="I84" s="14"/>
      <c r="J84" s="14"/>
    </row>
    <row r="85" spans="1:10" ht="14.45" x14ac:dyDescent="0.3">
      <c r="A85" s="4"/>
      <c r="B85" s="11"/>
      <c r="C85" s="30" t="s">
        <v>18</v>
      </c>
      <c r="D85" s="7"/>
      <c r="E85" s="7"/>
      <c r="F85" s="7"/>
      <c r="G85" s="14"/>
      <c r="H85" s="8">
        <f>E84*F84*H84</f>
        <v>15.120000000000001</v>
      </c>
      <c r="I85" s="15">
        <v>293.45999999999998</v>
      </c>
      <c r="J85" s="15">
        <f>I85*H85</f>
        <v>4437.1152000000002</v>
      </c>
    </row>
    <row r="86" spans="1:10" ht="14.45" x14ac:dyDescent="0.3">
      <c r="A86" s="4"/>
      <c r="B86" s="11"/>
      <c r="C86" s="11"/>
      <c r="D86" s="7"/>
      <c r="E86" s="7"/>
      <c r="F86" s="7"/>
      <c r="G86" s="14"/>
      <c r="H86" s="7"/>
      <c r="I86" s="14"/>
      <c r="J86" s="14"/>
    </row>
    <row r="87" spans="1:10" ht="14.45" x14ac:dyDescent="0.3">
      <c r="A87" s="4"/>
      <c r="B87" s="11"/>
      <c r="C87" s="9" t="s">
        <v>39</v>
      </c>
      <c r="D87" s="7"/>
      <c r="F87" s="7"/>
      <c r="G87" s="7"/>
      <c r="H87" s="7"/>
      <c r="I87" s="7"/>
      <c r="J87" s="14"/>
    </row>
    <row r="88" spans="1:10" ht="14.45" x14ac:dyDescent="0.3">
      <c r="A88" s="4">
        <v>16</v>
      </c>
      <c r="B88" s="11"/>
      <c r="C88" s="11" t="s">
        <v>40</v>
      </c>
      <c r="D88" s="7"/>
      <c r="E88" s="7"/>
      <c r="F88" s="7"/>
      <c r="G88" s="7"/>
      <c r="H88" s="7"/>
      <c r="I88" s="7"/>
      <c r="J88" s="14"/>
    </row>
    <row r="89" spans="1:10" ht="14.45" x14ac:dyDescent="0.3">
      <c r="A89" s="4"/>
      <c r="B89" s="11"/>
      <c r="C89" s="30" t="s">
        <v>115</v>
      </c>
      <c r="D89" s="7"/>
      <c r="E89" s="7"/>
      <c r="F89" s="7"/>
      <c r="G89" s="7"/>
      <c r="H89" s="8">
        <v>155</v>
      </c>
      <c r="I89" s="8">
        <v>38.9</v>
      </c>
      <c r="J89" s="15">
        <f>I89*H89</f>
        <v>6029.5</v>
      </c>
    </row>
    <row r="90" spans="1:10" ht="14.45" x14ac:dyDescent="0.3">
      <c r="A90" s="4"/>
      <c r="B90" s="11"/>
      <c r="C90" s="11"/>
      <c r="D90" s="7"/>
      <c r="E90" s="7"/>
      <c r="F90" s="7"/>
      <c r="G90" s="7"/>
      <c r="H90" s="7"/>
      <c r="I90" s="7"/>
      <c r="J90" s="14"/>
    </row>
    <row r="91" spans="1:10" ht="14.45" x14ac:dyDescent="0.3">
      <c r="A91" s="4">
        <v>17</v>
      </c>
      <c r="B91" s="11"/>
      <c r="C91" s="11" t="s">
        <v>41</v>
      </c>
      <c r="D91" s="7"/>
      <c r="E91" s="7"/>
      <c r="F91" s="7"/>
      <c r="G91" s="7"/>
      <c r="H91" s="7"/>
      <c r="I91" s="7"/>
      <c r="J91" s="14"/>
    </row>
    <row r="92" spans="1:10" ht="14.45" x14ac:dyDescent="0.3">
      <c r="A92" s="4"/>
      <c r="B92" s="11"/>
      <c r="C92" s="30" t="s">
        <v>115</v>
      </c>
      <c r="D92" s="7"/>
      <c r="E92" s="7"/>
      <c r="F92" s="7"/>
      <c r="G92" s="7"/>
      <c r="H92" s="8">
        <v>75</v>
      </c>
      <c r="I92" s="8">
        <v>38.9</v>
      </c>
      <c r="J92" s="15">
        <f>I92*H92</f>
        <v>2917.5</v>
      </c>
    </row>
    <row r="93" spans="1:10" ht="14.45" x14ac:dyDescent="0.3">
      <c r="A93" s="4"/>
      <c r="B93" s="11"/>
      <c r="C93" s="11"/>
      <c r="D93" s="7"/>
      <c r="E93" s="7"/>
      <c r="F93" s="7"/>
      <c r="G93" s="7"/>
      <c r="H93" s="7"/>
      <c r="I93" s="7"/>
      <c r="J93" s="14"/>
    </row>
    <row r="94" spans="1:10" ht="14.45" x14ac:dyDescent="0.3">
      <c r="A94" s="4"/>
      <c r="B94" s="11"/>
      <c r="C94" s="9" t="s">
        <v>42</v>
      </c>
      <c r="D94" s="7"/>
      <c r="E94" s="7"/>
      <c r="F94" s="7"/>
      <c r="G94" s="7"/>
      <c r="H94" s="7"/>
      <c r="I94" s="7"/>
      <c r="J94" s="14"/>
    </row>
    <row r="95" spans="1:10" ht="14.45" x14ac:dyDescent="0.3">
      <c r="A95" s="4"/>
      <c r="B95" s="11"/>
      <c r="C95" s="9" t="s">
        <v>43</v>
      </c>
      <c r="D95" s="7"/>
      <c r="E95" s="7"/>
      <c r="F95" s="7"/>
      <c r="G95" s="7"/>
      <c r="H95" s="7"/>
      <c r="I95" s="7"/>
      <c r="J95" s="14"/>
    </row>
    <row r="96" spans="1:10" ht="14.45" x14ac:dyDescent="0.3">
      <c r="A96" s="4">
        <v>18</v>
      </c>
      <c r="B96" s="11"/>
      <c r="C96" s="11" t="s">
        <v>44</v>
      </c>
      <c r="D96" s="7"/>
      <c r="E96" s="7"/>
      <c r="F96" s="7"/>
      <c r="G96" s="7"/>
      <c r="H96" s="7"/>
      <c r="I96" s="7"/>
      <c r="J96" s="14"/>
    </row>
    <row r="97" spans="1:10" ht="14.45" x14ac:dyDescent="0.3">
      <c r="A97" s="4"/>
      <c r="B97" s="11"/>
      <c r="C97" s="11" t="s">
        <v>46</v>
      </c>
      <c r="D97" s="7">
        <v>2</v>
      </c>
      <c r="E97" s="7"/>
      <c r="F97" s="7"/>
      <c r="G97" s="7"/>
      <c r="H97" s="7">
        <v>2</v>
      </c>
      <c r="I97" s="7"/>
      <c r="J97" s="14"/>
    </row>
    <row r="98" spans="1:10" ht="14.45" x14ac:dyDescent="0.3">
      <c r="A98" s="4"/>
      <c r="B98" s="11"/>
      <c r="C98" s="11" t="s">
        <v>47</v>
      </c>
      <c r="D98" s="7">
        <v>1</v>
      </c>
      <c r="E98" s="7"/>
      <c r="F98" s="7"/>
      <c r="G98" s="7"/>
      <c r="H98" s="7">
        <v>1</v>
      </c>
      <c r="I98" s="7"/>
      <c r="J98" s="14"/>
    </row>
    <row r="99" spans="1:10" ht="14.45" x14ac:dyDescent="0.3">
      <c r="A99" s="4"/>
      <c r="B99" s="11"/>
      <c r="C99" s="11" t="s">
        <v>48</v>
      </c>
      <c r="D99" s="7">
        <v>1</v>
      </c>
      <c r="E99" s="7"/>
      <c r="F99" s="7"/>
      <c r="G99" s="7"/>
      <c r="H99" s="7">
        <v>1</v>
      </c>
      <c r="I99" s="7"/>
      <c r="J99" s="14"/>
    </row>
    <row r="100" spans="1:10" ht="14.45" x14ac:dyDescent="0.3">
      <c r="A100" s="4"/>
      <c r="B100" s="11"/>
      <c r="C100" s="30" t="s">
        <v>23</v>
      </c>
      <c r="D100" s="7"/>
      <c r="E100" s="7"/>
      <c r="F100" s="7"/>
      <c r="G100" s="7"/>
      <c r="H100" s="8">
        <f>SUM(H97:H99)</f>
        <v>4</v>
      </c>
      <c r="I100" s="8">
        <v>750</v>
      </c>
      <c r="J100" s="15">
        <f>H100*I100</f>
        <v>3000</v>
      </c>
    </row>
    <row r="101" spans="1:10" ht="14.45" x14ac:dyDescent="0.3">
      <c r="A101" s="4"/>
      <c r="B101" s="11"/>
      <c r="C101" s="11"/>
      <c r="D101" s="7"/>
      <c r="E101" s="7"/>
      <c r="F101" s="7"/>
      <c r="G101" s="7"/>
      <c r="I101" s="6"/>
      <c r="J101" s="6"/>
    </row>
    <row r="102" spans="1:10" ht="14.45" x14ac:dyDescent="0.3">
      <c r="A102" s="4"/>
      <c r="B102" s="11"/>
      <c r="C102" s="11"/>
      <c r="D102" s="7"/>
      <c r="E102" s="7"/>
      <c r="F102" s="7"/>
      <c r="G102" s="7"/>
      <c r="H102" s="7"/>
      <c r="I102" s="7"/>
      <c r="J102" s="14"/>
    </row>
    <row r="103" spans="1:10" ht="14.45" x14ac:dyDescent="0.3">
      <c r="A103" s="4">
        <v>19</v>
      </c>
      <c r="B103" s="11"/>
      <c r="C103" s="11" t="s">
        <v>49</v>
      </c>
      <c r="D103" s="7"/>
      <c r="E103" s="7"/>
      <c r="F103" s="7"/>
      <c r="G103" s="7"/>
      <c r="H103" s="7"/>
      <c r="I103" s="7"/>
      <c r="J103" s="14"/>
    </row>
    <row r="104" spans="1:10" ht="14.45" x14ac:dyDescent="0.3">
      <c r="A104" s="4"/>
      <c r="B104" s="11"/>
      <c r="C104" s="11" t="s">
        <v>46</v>
      </c>
      <c r="D104" s="7">
        <v>40</v>
      </c>
      <c r="E104" s="7"/>
      <c r="F104" s="7"/>
      <c r="G104" s="7"/>
      <c r="H104" s="7">
        <v>40</v>
      </c>
      <c r="I104" s="7"/>
      <c r="J104" s="14"/>
    </row>
    <row r="105" spans="1:10" ht="14.45" x14ac:dyDescent="0.3">
      <c r="A105" s="4"/>
      <c r="B105" s="11"/>
      <c r="C105" s="11" t="s">
        <v>47</v>
      </c>
      <c r="D105" s="7">
        <v>20</v>
      </c>
      <c r="E105" s="7"/>
      <c r="F105" s="7"/>
      <c r="G105" s="7"/>
      <c r="H105" s="7">
        <v>20</v>
      </c>
      <c r="I105" s="7"/>
      <c r="J105" s="14"/>
    </row>
    <row r="106" spans="1:10" ht="14.45" x14ac:dyDescent="0.3">
      <c r="A106" s="4"/>
      <c r="B106" s="11"/>
      <c r="C106" s="11" t="s">
        <v>48</v>
      </c>
      <c r="D106" s="7">
        <v>30</v>
      </c>
      <c r="E106" s="7"/>
      <c r="F106" s="7"/>
      <c r="G106" s="7"/>
      <c r="H106" s="7">
        <v>30</v>
      </c>
      <c r="I106" s="7"/>
      <c r="J106" s="14"/>
    </row>
    <row r="107" spans="1:10" ht="14.45" x14ac:dyDescent="0.3">
      <c r="A107" s="4"/>
      <c r="B107" s="11"/>
      <c r="C107" s="30" t="s">
        <v>23</v>
      </c>
      <c r="D107" s="7"/>
      <c r="E107" s="7"/>
      <c r="F107" s="7"/>
      <c r="G107" s="7"/>
      <c r="H107" s="8">
        <f>SUM(H104:H106)</f>
        <v>90</v>
      </c>
      <c r="I107" s="8">
        <v>50</v>
      </c>
      <c r="J107" s="15">
        <f>H107*I107</f>
        <v>4500</v>
      </c>
    </row>
    <row r="108" spans="1:10" ht="14.45" x14ac:dyDescent="0.3">
      <c r="A108" s="4"/>
      <c r="B108" s="11"/>
      <c r="C108" s="11"/>
      <c r="D108" s="7"/>
      <c r="E108" s="7"/>
      <c r="F108" s="7"/>
      <c r="G108" s="7"/>
      <c r="H108" s="7"/>
      <c r="I108" s="7"/>
      <c r="J108" s="14"/>
    </row>
    <row r="109" spans="1:10" ht="14.45" x14ac:dyDescent="0.3">
      <c r="A109" s="4">
        <v>20</v>
      </c>
      <c r="B109" s="60" t="s">
        <v>103</v>
      </c>
      <c r="C109" s="11" t="s">
        <v>102</v>
      </c>
      <c r="D109" s="7"/>
      <c r="E109" s="7"/>
      <c r="F109" s="7"/>
      <c r="G109" s="7"/>
      <c r="H109" s="7"/>
      <c r="I109" s="7"/>
      <c r="J109" s="14"/>
    </row>
    <row r="110" spans="1:10" ht="14.45" x14ac:dyDescent="0.3">
      <c r="A110" s="4"/>
      <c r="B110" s="11"/>
      <c r="C110" s="30" t="s">
        <v>26</v>
      </c>
      <c r="D110" s="7"/>
      <c r="E110" s="7"/>
      <c r="F110" s="7"/>
      <c r="G110" s="7"/>
      <c r="H110" s="8">
        <v>3</v>
      </c>
      <c r="I110" s="8">
        <v>459.25</v>
      </c>
      <c r="J110" s="15">
        <f>H110*I110</f>
        <v>1377.75</v>
      </c>
    </row>
    <row r="111" spans="1:10" x14ac:dyDescent="0.25">
      <c r="A111" s="4"/>
      <c r="B111" s="11"/>
      <c r="C111" s="11"/>
      <c r="D111" s="7"/>
      <c r="E111" s="7"/>
      <c r="F111" s="7"/>
      <c r="G111" s="7"/>
      <c r="H111" s="7"/>
      <c r="I111" s="7"/>
      <c r="J111" s="14"/>
    </row>
    <row r="112" spans="1:10" x14ac:dyDescent="0.25">
      <c r="A112" s="4">
        <v>21</v>
      </c>
      <c r="B112" s="11"/>
      <c r="C112" s="11" t="s">
        <v>50</v>
      </c>
      <c r="D112" s="7"/>
      <c r="E112" s="7"/>
      <c r="F112" s="7"/>
      <c r="G112" s="7"/>
      <c r="H112" s="7"/>
      <c r="I112" s="7"/>
      <c r="J112" s="14"/>
    </row>
    <row r="113" spans="1:10" x14ac:dyDescent="0.25">
      <c r="A113" s="4"/>
      <c r="B113" s="11"/>
      <c r="C113" s="30" t="s">
        <v>23</v>
      </c>
      <c r="D113" s="7"/>
      <c r="E113" s="7"/>
      <c r="F113" s="7"/>
      <c r="G113" s="7"/>
      <c r="H113" s="8">
        <v>1</v>
      </c>
      <c r="I113" s="8">
        <v>2000</v>
      </c>
      <c r="J113" s="15">
        <f>H113*I113</f>
        <v>2000</v>
      </c>
    </row>
    <row r="114" spans="1:10" x14ac:dyDescent="0.25">
      <c r="A114" s="4"/>
      <c r="B114" s="11"/>
      <c r="C114" s="11"/>
      <c r="D114" s="7"/>
      <c r="E114" s="7"/>
      <c r="F114" s="7"/>
      <c r="G114" s="7"/>
      <c r="H114" s="7"/>
      <c r="I114" s="7"/>
      <c r="J114" s="14"/>
    </row>
    <row r="115" spans="1:10" x14ac:dyDescent="0.25">
      <c r="A115" s="4">
        <v>22</v>
      </c>
      <c r="B115" s="11"/>
      <c r="C115" s="11" t="s">
        <v>51</v>
      </c>
      <c r="D115" s="7">
        <v>12</v>
      </c>
      <c r="E115" s="7"/>
      <c r="F115" s="7"/>
      <c r="G115" s="7"/>
      <c r="H115" s="7">
        <v>12</v>
      </c>
      <c r="I115" s="7"/>
      <c r="J115" s="14"/>
    </row>
    <row r="116" spans="1:10" x14ac:dyDescent="0.25">
      <c r="A116" s="4"/>
      <c r="B116" s="11"/>
      <c r="C116" s="11" t="s">
        <v>46</v>
      </c>
      <c r="D116" s="7">
        <v>10</v>
      </c>
      <c r="E116" s="7"/>
      <c r="F116" s="7"/>
      <c r="G116" s="7"/>
      <c r="H116" s="7">
        <v>10</v>
      </c>
      <c r="I116" s="7"/>
      <c r="J116" s="14"/>
    </row>
    <row r="117" spans="1:10" x14ac:dyDescent="0.25">
      <c r="A117" s="4"/>
      <c r="B117" s="11"/>
      <c r="C117" s="11" t="s">
        <v>47</v>
      </c>
      <c r="D117" s="7">
        <v>10</v>
      </c>
      <c r="E117" s="7"/>
      <c r="F117" s="7"/>
      <c r="G117" s="7"/>
      <c r="H117" s="7">
        <v>10</v>
      </c>
      <c r="I117" s="7"/>
      <c r="J117" s="14"/>
    </row>
    <row r="118" spans="1:10" x14ac:dyDescent="0.25">
      <c r="A118" s="4"/>
      <c r="B118" s="11"/>
      <c r="C118" s="11" t="s">
        <v>48</v>
      </c>
      <c r="D118" s="7"/>
      <c r="E118" s="7"/>
      <c r="F118" s="7"/>
      <c r="G118" s="7"/>
      <c r="H118" s="8">
        <f>SUM(H115:H117)</f>
        <v>32</v>
      </c>
      <c r="I118" s="8">
        <v>40</v>
      </c>
      <c r="J118" s="15">
        <f>H118*I118</f>
        <v>1280</v>
      </c>
    </row>
    <row r="119" spans="1:10" x14ac:dyDescent="0.25">
      <c r="A119" s="4"/>
      <c r="B119" s="11"/>
      <c r="C119" s="30" t="s">
        <v>23</v>
      </c>
      <c r="D119" s="7"/>
      <c r="E119" s="7"/>
      <c r="F119" s="7"/>
      <c r="G119" s="7"/>
      <c r="H119" s="7"/>
      <c r="I119" s="7"/>
      <c r="J119" s="14"/>
    </row>
    <row r="120" spans="1:10" x14ac:dyDescent="0.25">
      <c r="A120" s="4"/>
      <c r="B120" s="11"/>
      <c r="C120" s="11"/>
      <c r="D120" s="7"/>
      <c r="E120" s="7"/>
      <c r="F120" s="7"/>
      <c r="G120" s="7"/>
      <c r="H120" s="7"/>
      <c r="I120" s="7"/>
      <c r="J120" s="14"/>
    </row>
    <row r="121" spans="1:10" x14ac:dyDescent="0.25">
      <c r="A121" s="4"/>
      <c r="B121" s="11"/>
      <c r="C121" s="9" t="s">
        <v>52</v>
      </c>
      <c r="D121" s="7"/>
      <c r="E121" s="7"/>
      <c r="F121" s="7"/>
      <c r="G121" s="7"/>
      <c r="H121" s="7"/>
      <c r="I121" s="7"/>
      <c r="J121" s="14"/>
    </row>
    <row r="122" spans="1:10" x14ac:dyDescent="0.25">
      <c r="A122" s="4">
        <v>23</v>
      </c>
      <c r="B122" s="11"/>
      <c r="C122" s="11" t="s">
        <v>53</v>
      </c>
      <c r="D122" s="7"/>
      <c r="E122" s="7"/>
      <c r="F122" s="7"/>
      <c r="G122" s="7"/>
      <c r="H122" s="7"/>
      <c r="I122" s="7"/>
      <c r="J122" s="14"/>
    </row>
    <row r="123" spans="1:10" x14ac:dyDescent="0.25">
      <c r="A123" s="4"/>
      <c r="B123" s="11"/>
      <c r="C123" s="30" t="s">
        <v>23</v>
      </c>
      <c r="D123" s="7"/>
      <c r="E123" s="7"/>
      <c r="F123" s="7"/>
      <c r="G123" s="7"/>
      <c r="H123" s="8">
        <v>1</v>
      </c>
      <c r="I123" s="8">
        <v>4000</v>
      </c>
      <c r="J123" s="15">
        <f>H123*I123</f>
        <v>4000</v>
      </c>
    </row>
    <row r="124" spans="1:10" x14ac:dyDescent="0.25">
      <c r="A124" s="4"/>
      <c r="B124" s="11"/>
      <c r="C124" s="11"/>
      <c r="D124" s="7"/>
      <c r="E124" s="7"/>
      <c r="F124" s="7"/>
      <c r="G124" s="7"/>
      <c r="H124" s="7"/>
      <c r="I124" s="7"/>
      <c r="J124" s="14"/>
    </row>
    <row r="125" spans="1:10" x14ac:dyDescent="0.25">
      <c r="A125" s="4"/>
      <c r="B125" s="11"/>
      <c r="C125" s="9" t="s">
        <v>54</v>
      </c>
      <c r="D125" s="7"/>
      <c r="E125" s="7"/>
      <c r="F125" s="7"/>
      <c r="G125" s="7"/>
      <c r="H125" s="7"/>
      <c r="I125" s="7"/>
      <c r="J125" s="14"/>
    </row>
    <row r="126" spans="1:10" x14ac:dyDescent="0.25">
      <c r="A126" s="4">
        <v>24</v>
      </c>
      <c r="B126" s="11"/>
      <c r="C126" s="29" t="s">
        <v>55</v>
      </c>
      <c r="D126" s="7"/>
      <c r="E126" s="7"/>
      <c r="F126" s="7"/>
      <c r="G126" s="7"/>
      <c r="H126" s="7"/>
      <c r="I126" s="7"/>
      <c r="J126" s="14"/>
    </row>
    <row r="127" spans="1:10" x14ac:dyDescent="0.25">
      <c r="A127" s="4"/>
      <c r="B127" s="11"/>
      <c r="C127" s="30" t="s">
        <v>23</v>
      </c>
      <c r="D127" s="7"/>
      <c r="E127" s="7"/>
      <c r="F127" s="7"/>
      <c r="G127" s="7"/>
      <c r="H127" s="8">
        <v>1</v>
      </c>
      <c r="I127" s="8">
        <v>5000</v>
      </c>
      <c r="J127" s="15">
        <f>H127*I127</f>
        <v>5000</v>
      </c>
    </row>
    <row r="128" spans="1:10" x14ac:dyDescent="0.25">
      <c r="A128" s="4"/>
      <c r="B128" s="11"/>
      <c r="C128" s="11"/>
      <c r="D128" s="7"/>
      <c r="E128" s="7"/>
      <c r="F128" s="7"/>
      <c r="G128" s="7"/>
      <c r="H128" s="7"/>
      <c r="I128" s="7"/>
      <c r="J128" s="14"/>
    </row>
    <row r="129" spans="1:10" x14ac:dyDescent="0.25">
      <c r="A129" s="4"/>
      <c r="B129" s="11"/>
      <c r="C129" s="9" t="s">
        <v>56</v>
      </c>
      <c r="D129" s="7"/>
      <c r="E129" s="7"/>
      <c r="F129" s="7"/>
      <c r="G129" s="7"/>
      <c r="H129" s="7"/>
      <c r="I129" s="7"/>
      <c r="J129" s="14"/>
    </row>
    <row r="130" spans="1:10" ht="30" x14ac:dyDescent="0.25">
      <c r="A130" s="4">
        <v>25</v>
      </c>
      <c r="B130" s="11"/>
      <c r="C130" s="29" t="s">
        <v>57</v>
      </c>
      <c r="D130" s="7"/>
      <c r="E130" s="7"/>
      <c r="F130" s="7"/>
      <c r="G130" s="7"/>
      <c r="H130" s="7"/>
      <c r="I130" s="7"/>
      <c r="J130" s="14"/>
    </row>
    <row r="131" spans="1:10" x14ac:dyDescent="0.25">
      <c r="A131" s="4"/>
      <c r="B131" s="11"/>
      <c r="C131" s="30" t="s">
        <v>23</v>
      </c>
      <c r="D131" s="7"/>
      <c r="E131" s="7"/>
      <c r="F131" s="7"/>
      <c r="G131" s="7"/>
      <c r="H131" s="8">
        <v>1</v>
      </c>
      <c r="I131" s="8">
        <v>50000</v>
      </c>
      <c r="J131" s="15">
        <f>H131*I131</f>
        <v>50000</v>
      </c>
    </row>
    <row r="132" spans="1:10" x14ac:dyDescent="0.25">
      <c r="A132" s="4"/>
      <c r="B132" s="11"/>
      <c r="C132" s="11"/>
      <c r="D132" s="8"/>
      <c r="E132" s="8"/>
      <c r="F132" s="8"/>
      <c r="G132" s="8"/>
      <c r="H132" s="8"/>
      <c r="I132" s="8"/>
      <c r="J132" s="14"/>
    </row>
    <row r="133" spans="1:10" ht="15.75" thickBot="1" x14ac:dyDescent="0.3">
      <c r="A133" s="4"/>
      <c r="B133" s="11"/>
      <c r="C133" s="10"/>
      <c r="D133" s="80"/>
      <c r="E133" s="80"/>
      <c r="F133" s="80"/>
      <c r="G133" s="80"/>
      <c r="H133" s="80"/>
      <c r="I133" s="81"/>
      <c r="J133" s="3">
        <f>J44+J48+J54+J62+J68+J71+J75+J78+J81+J85+J89+J92+J100+J107+J110+J113+J118+J123+J127+J131+J58</f>
        <v>135752.71019999997</v>
      </c>
    </row>
    <row r="134" spans="1:10" ht="15.75" thickBot="1" x14ac:dyDescent="0.3">
      <c r="A134" s="4"/>
      <c r="C134" s="75" t="s">
        <v>58</v>
      </c>
      <c r="D134" s="75"/>
      <c r="E134" s="75"/>
      <c r="F134" s="75"/>
      <c r="G134" s="75"/>
      <c r="H134" s="75"/>
      <c r="I134" s="75"/>
      <c r="J134" s="76"/>
    </row>
    <row r="135" spans="1:10" x14ac:dyDescent="0.25">
      <c r="A135" s="4"/>
      <c r="B135" s="11"/>
      <c r="C135" s="23" t="s">
        <v>13</v>
      </c>
      <c r="D135" s="7"/>
      <c r="E135" s="7"/>
      <c r="F135" s="7"/>
      <c r="G135" s="7"/>
      <c r="H135" s="7"/>
      <c r="I135" s="7"/>
      <c r="J135" s="14"/>
    </row>
    <row r="136" spans="1:10" ht="75" x14ac:dyDescent="0.25">
      <c r="A136" s="4">
        <v>26</v>
      </c>
      <c r="B136" s="60" t="s">
        <v>85</v>
      </c>
      <c r="C136" s="29" t="s">
        <v>83</v>
      </c>
      <c r="D136" s="7"/>
      <c r="E136" s="7"/>
      <c r="F136" s="7"/>
      <c r="G136" s="7"/>
      <c r="H136" s="7"/>
      <c r="I136" s="7"/>
      <c r="J136" s="14"/>
    </row>
    <row r="137" spans="1:10" ht="30" x14ac:dyDescent="0.25">
      <c r="A137" s="4"/>
      <c r="B137" s="59"/>
      <c r="C137" s="29" t="s">
        <v>84</v>
      </c>
      <c r="D137" s="7">
        <v>34</v>
      </c>
      <c r="E137" s="7"/>
      <c r="F137" s="7"/>
      <c r="G137" s="7"/>
      <c r="H137" s="7">
        <v>34</v>
      </c>
      <c r="I137" s="7"/>
      <c r="J137" s="14"/>
    </row>
    <row r="138" spans="1:10" x14ac:dyDescent="0.25">
      <c r="A138" s="4"/>
      <c r="B138" s="11"/>
      <c r="C138" s="30" t="s">
        <v>19</v>
      </c>
      <c r="D138" s="7"/>
      <c r="E138" s="7"/>
      <c r="F138" s="7"/>
      <c r="G138" s="7"/>
      <c r="H138" s="8">
        <v>34</v>
      </c>
      <c r="I138" s="8">
        <v>15.3</v>
      </c>
      <c r="J138" s="15">
        <f>H138*I138</f>
        <v>520.20000000000005</v>
      </c>
    </row>
    <row r="139" spans="1:10" x14ac:dyDescent="0.25">
      <c r="A139" s="4"/>
      <c r="B139" s="11"/>
      <c r="C139" s="11"/>
      <c r="D139" s="7"/>
      <c r="E139" s="7"/>
      <c r="F139" s="7"/>
      <c r="G139" s="7"/>
      <c r="H139" s="7"/>
      <c r="I139" s="7"/>
      <c r="J139" s="14"/>
    </row>
    <row r="140" spans="1:10" x14ac:dyDescent="0.25">
      <c r="A140" s="4"/>
      <c r="B140" s="11"/>
      <c r="C140" s="9" t="s">
        <v>59</v>
      </c>
      <c r="D140" s="7"/>
      <c r="E140" s="7"/>
      <c r="F140" s="7"/>
      <c r="G140" s="7"/>
      <c r="H140" s="7"/>
      <c r="I140" s="7"/>
      <c r="J140" s="14"/>
    </row>
    <row r="141" spans="1:10" ht="75" x14ac:dyDescent="0.25">
      <c r="A141" s="64">
        <v>27</v>
      </c>
      <c r="B141" s="65" t="s">
        <v>93</v>
      </c>
      <c r="C141" s="29" t="s">
        <v>90</v>
      </c>
      <c r="D141" s="7"/>
      <c r="E141" s="7"/>
      <c r="F141" s="7"/>
      <c r="G141" s="7"/>
      <c r="H141" s="7"/>
      <c r="I141" s="7"/>
      <c r="J141" s="14"/>
    </row>
    <row r="142" spans="1:10" x14ac:dyDescent="0.25">
      <c r="A142" s="4"/>
      <c r="B142" s="59"/>
      <c r="C142" t="s">
        <v>91</v>
      </c>
      <c r="D142" s="7">
        <v>245</v>
      </c>
      <c r="E142" s="7"/>
      <c r="F142" s="7"/>
      <c r="G142" s="7">
        <v>0.25</v>
      </c>
      <c r="H142" s="7">
        <f>D142*G142</f>
        <v>61.25</v>
      </c>
      <c r="I142" s="7"/>
      <c r="J142" s="14"/>
    </row>
    <row r="143" spans="1:10" x14ac:dyDescent="0.25">
      <c r="A143" s="4"/>
      <c r="B143" s="59"/>
      <c r="C143" t="s">
        <v>111</v>
      </c>
      <c r="D143" s="7"/>
      <c r="E143" s="7"/>
      <c r="F143" s="7"/>
      <c r="G143" s="7"/>
      <c r="H143" s="7"/>
      <c r="I143" s="7"/>
      <c r="J143" s="14"/>
    </row>
    <row r="144" spans="1:10" x14ac:dyDescent="0.25">
      <c r="A144" s="4"/>
      <c r="B144" s="11"/>
      <c r="C144" s="30" t="s">
        <v>18</v>
      </c>
      <c r="D144" s="7"/>
      <c r="E144" s="7"/>
      <c r="F144" s="7"/>
      <c r="G144" s="7"/>
      <c r="H144" s="8">
        <f>H142</f>
        <v>61.25</v>
      </c>
      <c r="I144" s="8">
        <v>23.66</v>
      </c>
      <c r="J144" s="15">
        <f>H144*I144</f>
        <v>1449.175</v>
      </c>
    </row>
    <row r="145" spans="1:10" x14ac:dyDescent="0.25">
      <c r="A145" s="4"/>
      <c r="B145" s="11"/>
      <c r="C145" s="30"/>
      <c r="D145" s="7"/>
      <c r="E145" s="7"/>
      <c r="F145" s="7"/>
      <c r="G145" s="7"/>
      <c r="H145" s="7"/>
      <c r="I145" s="7"/>
      <c r="J145" s="14"/>
    </row>
    <row r="146" spans="1:10" ht="150" x14ac:dyDescent="0.25">
      <c r="A146" s="4"/>
      <c r="B146" s="60" t="s">
        <v>97</v>
      </c>
      <c r="C146" s="27" t="s">
        <v>99</v>
      </c>
      <c r="D146" s="7"/>
      <c r="E146" s="7"/>
      <c r="F146" s="7"/>
      <c r="G146" s="7"/>
      <c r="H146" s="7"/>
      <c r="I146" s="7"/>
      <c r="J146" s="14"/>
    </row>
    <row r="147" spans="1:10" x14ac:dyDescent="0.25">
      <c r="A147" s="4"/>
      <c r="B147" s="4"/>
      <c r="C147" t="s">
        <v>98</v>
      </c>
      <c r="D147" s="7">
        <v>80</v>
      </c>
      <c r="E147" s="7"/>
      <c r="F147" s="7"/>
      <c r="G147" s="7">
        <v>0.5</v>
      </c>
      <c r="I147" s="18"/>
      <c r="J147" s="18"/>
    </row>
    <row r="148" spans="1:10" x14ac:dyDescent="0.25">
      <c r="A148" s="4"/>
      <c r="B148" s="4"/>
      <c r="C148" s="30" t="s">
        <v>27</v>
      </c>
      <c r="E148" s="18"/>
      <c r="F148" s="7"/>
      <c r="H148" s="7">
        <f>D147*G147</f>
        <v>40</v>
      </c>
      <c r="I148" s="7">
        <v>26.04</v>
      </c>
      <c r="J148" s="14">
        <f>H148*I148</f>
        <v>1041.5999999999999</v>
      </c>
    </row>
    <row r="149" spans="1:10" x14ac:dyDescent="0.25">
      <c r="A149" s="4"/>
      <c r="B149" s="4"/>
      <c r="C149" s="30"/>
      <c r="E149" s="7"/>
      <c r="F149" s="7"/>
      <c r="G149" s="7"/>
      <c r="I149" s="7"/>
      <c r="J149" s="14"/>
    </row>
    <row r="150" spans="1:10" ht="105" x14ac:dyDescent="0.25">
      <c r="A150" s="4"/>
      <c r="B150" s="60" t="s">
        <v>105</v>
      </c>
      <c r="C150" s="27" t="s">
        <v>100</v>
      </c>
      <c r="D150" s="7"/>
      <c r="E150" s="7"/>
      <c r="F150" s="7"/>
      <c r="G150" s="7"/>
      <c r="H150" s="14"/>
      <c r="I150" s="7"/>
      <c r="J150" s="14"/>
    </row>
    <row r="151" spans="1:10" x14ac:dyDescent="0.25">
      <c r="A151" s="4"/>
      <c r="B151" s="11"/>
      <c r="C151" s="11" t="s">
        <v>101</v>
      </c>
      <c r="D151" s="7"/>
      <c r="E151" s="7"/>
      <c r="F151" s="7"/>
      <c r="G151" s="7"/>
      <c r="H151" s="7"/>
      <c r="I151" s="7"/>
      <c r="J151" s="14"/>
    </row>
    <row r="152" spans="1:10" x14ac:dyDescent="0.25">
      <c r="A152" s="4"/>
      <c r="B152" s="11"/>
      <c r="C152" s="30" t="s">
        <v>18</v>
      </c>
      <c r="D152" s="7"/>
      <c r="E152" s="7"/>
      <c r="F152" s="7"/>
      <c r="G152" s="7"/>
      <c r="H152" s="8">
        <v>20</v>
      </c>
      <c r="I152" s="8">
        <v>31.48</v>
      </c>
      <c r="J152" s="15">
        <f>H152*I152</f>
        <v>629.6</v>
      </c>
    </row>
    <row r="153" spans="1:10" x14ac:dyDescent="0.25">
      <c r="A153" s="4"/>
      <c r="B153" s="4"/>
      <c r="C153" s="30"/>
      <c r="E153" s="7"/>
      <c r="F153" s="7"/>
      <c r="G153" s="7"/>
      <c r="I153" s="7"/>
      <c r="J153" s="14"/>
    </row>
    <row r="154" spans="1:10" x14ac:dyDescent="0.25">
      <c r="A154" s="4"/>
      <c r="B154" s="11"/>
      <c r="C154" s="11"/>
      <c r="D154" s="7"/>
      <c r="E154" s="7"/>
      <c r="F154" s="7"/>
      <c r="G154" s="7"/>
      <c r="H154" s="7"/>
      <c r="I154" s="7"/>
      <c r="J154" s="14"/>
    </row>
    <row r="155" spans="1:10" x14ac:dyDescent="0.25">
      <c r="A155" s="4"/>
      <c r="B155" s="11"/>
      <c r="C155" s="9" t="s">
        <v>33</v>
      </c>
      <c r="D155" s="17"/>
      <c r="E155" s="7"/>
      <c r="F155" s="7"/>
      <c r="G155" s="7"/>
      <c r="H155" s="7"/>
      <c r="I155" s="7"/>
      <c r="J155" s="14"/>
    </row>
    <row r="156" spans="1:10" ht="45" x14ac:dyDescent="0.25">
      <c r="A156" s="4">
        <v>29</v>
      </c>
      <c r="B156" s="63" t="s">
        <v>96</v>
      </c>
      <c r="C156" s="29" t="s">
        <v>94</v>
      </c>
      <c r="D156" s="7"/>
      <c r="E156" s="7"/>
      <c r="G156" s="18"/>
      <c r="H156" s="7"/>
      <c r="J156" s="18"/>
    </row>
    <row r="157" spans="1:10" x14ac:dyDescent="0.25">
      <c r="A157" s="4"/>
      <c r="B157" s="11"/>
      <c r="C157" s="29" t="s">
        <v>95</v>
      </c>
      <c r="D157" s="7"/>
      <c r="E157" s="7">
        <v>85</v>
      </c>
      <c r="F157" s="7"/>
      <c r="G157" s="7">
        <v>3</v>
      </c>
      <c r="H157" s="7">
        <f>E157*G157</f>
        <v>255</v>
      </c>
      <c r="I157" s="7"/>
      <c r="J157" s="14"/>
    </row>
    <row r="158" spans="1:10" x14ac:dyDescent="0.25">
      <c r="A158" s="4"/>
      <c r="B158" s="11"/>
      <c r="C158" s="30" t="s">
        <v>104</v>
      </c>
      <c r="D158" s="7"/>
      <c r="E158" s="7"/>
      <c r="F158" s="7"/>
      <c r="G158" s="7"/>
      <c r="H158" s="14">
        <f>H157</f>
        <v>255</v>
      </c>
      <c r="I158" s="7">
        <v>34.61</v>
      </c>
      <c r="J158" s="14">
        <f>H158*I158</f>
        <v>8825.5499999999993</v>
      </c>
    </row>
    <row r="159" spans="1:10" x14ac:dyDescent="0.25">
      <c r="A159" s="4"/>
      <c r="B159" s="11"/>
      <c r="C159" s="11"/>
      <c r="D159" s="7"/>
      <c r="E159" s="7"/>
      <c r="F159" s="7"/>
      <c r="G159" s="7"/>
      <c r="H159" s="14"/>
      <c r="I159" s="7"/>
      <c r="J159" s="14"/>
    </row>
    <row r="160" spans="1:10" x14ac:dyDescent="0.25">
      <c r="A160" s="61">
        <v>30</v>
      </c>
      <c r="B160" s="11"/>
      <c r="C160" s="11" t="s">
        <v>34</v>
      </c>
      <c r="D160" s="7"/>
      <c r="E160" s="7"/>
      <c r="F160" s="7"/>
      <c r="G160" s="7"/>
      <c r="H160" s="14"/>
      <c r="I160" s="7"/>
      <c r="J160" s="14"/>
    </row>
    <row r="161" spans="1:10" x14ac:dyDescent="0.25">
      <c r="A161" s="61"/>
      <c r="B161" s="11"/>
      <c r="C161" s="30" t="s">
        <v>23</v>
      </c>
      <c r="D161" s="7"/>
      <c r="E161" s="7"/>
      <c r="F161" s="7"/>
      <c r="G161" s="7"/>
      <c r="H161" s="8">
        <v>1</v>
      </c>
      <c r="I161" s="8">
        <v>1200</v>
      </c>
      <c r="J161" s="15">
        <f>H161*I161</f>
        <v>1200</v>
      </c>
    </row>
    <row r="162" spans="1:10" x14ac:dyDescent="0.25">
      <c r="A162" s="4"/>
      <c r="B162" s="11"/>
      <c r="C162" s="11"/>
      <c r="D162" s="7"/>
      <c r="E162" s="7"/>
      <c r="F162" s="7"/>
      <c r="G162" s="7"/>
      <c r="H162" s="14"/>
      <c r="I162" s="7"/>
      <c r="J162" s="14"/>
    </row>
    <row r="163" spans="1:10" x14ac:dyDescent="0.25">
      <c r="A163" s="4"/>
      <c r="B163" s="11"/>
      <c r="C163" s="9" t="s">
        <v>35</v>
      </c>
      <c r="D163" s="17"/>
      <c r="E163" s="7"/>
      <c r="F163" s="7"/>
      <c r="G163" s="7"/>
      <c r="H163" s="14"/>
      <c r="I163" s="7"/>
      <c r="J163" s="14"/>
    </row>
    <row r="164" spans="1:10" ht="30" x14ac:dyDescent="0.25">
      <c r="A164" s="4">
        <v>31</v>
      </c>
      <c r="B164" s="11"/>
      <c r="C164" s="29" t="s">
        <v>60</v>
      </c>
      <c r="D164" s="7"/>
      <c r="E164" s="7"/>
      <c r="F164" s="7"/>
      <c r="G164" s="7"/>
      <c r="H164" s="14"/>
      <c r="I164" s="7"/>
      <c r="J164" s="14"/>
    </row>
    <row r="165" spans="1:10" x14ac:dyDescent="0.25">
      <c r="A165" s="4"/>
      <c r="B165" s="11"/>
      <c r="C165" s="30" t="s">
        <v>18</v>
      </c>
      <c r="D165" s="7"/>
      <c r="E165" s="7"/>
      <c r="F165" s="7"/>
      <c r="G165" s="7"/>
      <c r="H165" s="8">
        <v>135</v>
      </c>
      <c r="I165" s="8">
        <v>50</v>
      </c>
      <c r="J165" s="15">
        <f>H165*I165</f>
        <v>6750</v>
      </c>
    </row>
    <row r="166" spans="1:10" x14ac:dyDescent="0.25">
      <c r="A166" s="4"/>
      <c r="B166" s="11"/>
      <c r="C166" s="11"/>
      <c r="D166" s="7"/>
      <c r="E166" s="7"/>
      <c r="F166" s="7"/>
      <c r="G166" s="7"/>
      <c r="H166" s="14"/>
      <c r="I166" s="7"/>
      <c r="J166" s="14"/>
    </row>
    <row r="167" spans="1:10" x14ac:dyDescent="0.25">
      <c r="A167" s="4">
        <v>32</v>
      </c>
      <c r="B167" s="11"/>
      <c r="C167" s="29" t="s">
        <v>37</v>
      </c>
      <c r="D167" s="7"/>
      <c r="E167" s="7"/>
      <c r="F167" s="7"/>
      <c r="G167" s="7"/>
      <c r="H167" s="14"/>
      <c r="I167" s="7"/>
      <c r="J167" s="14"/>
    </row>
    <row r="168" spans="1:10" x14ac:dyDescent="0.25">
      <c r="A168" s="4"/>
      <c r="B168" s="11"/>
      <c r="C168" s="30" t="s">
        <v>18</v>
      </c>
      <c r="D168" s="7"/>
      <c r="E168" s="7"/>
      <c r="F168" s="7"/>
      <c r="G168" s="7"/>
      <c r="H168" s="8">
        <v>35</v>
      </c>
      <c r="I168" s="8">
        <v>200</v>
      </c>
      <c r="J168" s="15">
        <f>H168*I168</f>
        <v>7000</v>
      </c>
    </row>
    <row r="169" spans="1:10" x14ac:dyDescent="0.25">
      <c r="A169" s="4"/>
      <c r="B169" s="11"/>
      <c r="C169" s="11"/>
      <c r="D169" s="7"/>
      <c r="E169" s="7"/>
      <c r="F169" s="7"/>
      <c r="G169" s="7"/>
      <c r="H169" s="14"/>
      <c r="I169" s="7"/>
      <c r="J169" s="14"/>
    </row>
    <row r="170" spans="1:10" x14ac:dyDescent="0.25">
      <c r="A170" s="4"/>
      <c r="B170" s="11"/>
      <c r="C170" s="9" t="s">
        <v>121</v>
      </c>
      <c r="D170" s="17"/>
      <c r="E170" s="7"/>
      <c r="F170" s="7"/>
      <c r="G170" s="7"/>
      <c r="H170" s="14"/>
      <c r="I170" s="7"/>
      <c r="J170" s="14"/>
    </row>
    <row r="171" spans="1:10" ht="90" x14ac:dyDescent="0.25">
      <c r="A171" s="68">
        <v>33</v>
      </c>
      <c r="B171" s="60" t="s">
        <v>110</v>
      </c>
      <c r="C171" s="22" t="s">
        <v>108</v>
      </c>
      <c r="D171" s="7"/>
      <c r="E171" s="7"/>
      <c r="F171" s="7"/>
      <c r="G171" s="7"/>
      <c r="H171" s="14"/>
      <c r="I171" s="7"/>
      <c r="J171" s="14"/>
    </row>
    <row r="172" spans="1:10" x14ac:dyDescent="0.25">
      <c r="A172" s="4"/>
      <c r="B172" s="11"/>
      <c r="C172" s="67" t="s">
        <v>109</v>
      </c>
      <c r="D172" s="7"/>
      <c r="E172" s="7">
        <v>2.1</v>
      </c>
      <c r="F172" s="7">
        <v>0.8</v>
      </c>
      <c r="G172" s="7"/>
      <c r="H172" s="2">
        <v>4</v>
      </c>
      <c r="I172" s="18"/>
      <c r="J172" s="18"/>
    </row>
    <row r="173" spans="1:10" x14ac:dyDescent="0.25">
      <c r="A173" s="4"/>
      <c r="B173" s="11"/>
      <c r="C173" s="30" t="s">
        <v>18</v>
      </c>
      <c r="D173" s="7"/>
      <c r="E173" s="7"/>
      <c r="F173" s="7"/>
      <c r="H173" s="8">
        <f>E172*F172*H172</f>
        <v>6.7200000000000006</v>
      </c>
      <c r="I173" s="8">
        <v>293.45999999999998</v>
      </c>
      <c r="J173" s="15">
        <f>H173*I173</f>
        <v>1972.0512000000001</v>
      </c>
    </row>
    <row r="174" spans="1:10" x14ac:dyDescent="0.25">
      <c r="A174" s="4"/>
      <c r="B174" s="11"/>
      <c r="C174" s="28"/>
      <c r="D174" s="34"/>
      <c r="E174" s="34"/>
      <c r="F174" s="34"/>
      <c r="G174" s="34"/>
      <c r="H174" s="34"/>
      <c r="I174" s="34"/>
      <c r="J174" s="14"/>
    </row>
    <row r="175" spans="1:10" x14ac:dyDescent="0.25">
      <c r="A175" s="4"/>
      <c r="B175" s="11"/>
      <c r="C175" s="9" t="s">
        <v>42</v>
      </c>
      <c r="D175" s="7"/>
      <c r="E175" s="7"/>
      <c r="F175" s="7"/>
      <c r="G175" s="7"/>
      <c r="H175" s="7"/>
      <c r="I175" s="14"/>
      <c r="J175" s="14"/>
    </row>
    <row r="176" spans="1:10" x14ac:dyDescent="0.25">
      <c r="A176" s="4"/>
      <c r="B176" s="11"/>
      <c r="C176" s="9" t="s">
        <v>43</v>
      </c>
      <c r="D176" s="7"/>
      <c r="E176" s="7"/>
      <c r="F176" s="7"/>
      <c r="G176" s="7"/>
      <c r="H176" s="7"/>
      <c r="I176" s="14"/>
      <c r="J176" s="14"/>
    </row>
    <row r="177" spans="1:10" x14ac:dyDescent="0.25">
      <c r="A177" s="4">
        <v>34</v>
      </c>
      <c r="B177" s="11"/>
      <c r="C177" s="11" t="s">
        <v>44</v>
      </c>
      <c r="D177" s="7"/>
      <c r="E177" s="7"/>
      <c r="F177" s="7"/>
      <c r="G177" s="7"/>
      <c r="H177" s="7"/>
      <c r="I177" s="14"/>
      <c r="J177" s="14"/>
    </row>
    <row r="178" spans="1:10" x14ac:dyDescent="0.25">
      <c r="A178" s="4"/>
      <c r="B178" s="11"/>
      <c r="C178" s="11" t="s">
        <v>63</v>
      </c>
      <c r="D178" s="7">
        <v>2</v>
      </c>
      <c r="E178" s="7"/>
      <c r="F178" s="7"/>
      <c r="G178" s="7"/>
      <c r="H178" s="7">
        <v>2</v>
      </c>
      <c r="I178" s="14"/>
      <c r="J178" s="14"/>
    </row>
    <row r="179" spans="1:10" x14ac:dyDescent="0.25">
      <c r="A179" s="4"/>
      <c r="B179" s="11"/>
      <c r="C179" s="11" t="s">
        <v>62</v>
      </c>
      <c r="D179" s="7">
        <v>1</v>
      </c>
      <c r="E179" s="7"/>
      <c r="F179" s="7"/>
      <c r="G179" s="7"/>
      <c r="H179" s="7">
        <v>1</v>
      </c>
      <c r="I179" s="14"/>
      <c r="J179" s="14"/>
    </row>
    <row r="180" spans="1:10" x14ac:dyDescent="0.25">
      <c r="A180" s="4"/>
      <c r="B180" s="11"/>
      <c r="C180" s="11" t="s">
        <v>61</v>
      </c>
      <c r="D180" s="7">
        <v>1</v>
      </c>
      <c r="E180" s="7"/>
      <c r="F180" s="7"/>
      <c r="G180" s="7"/>
      <c r="H180" s="7">
        <v>1</v>
      </c>
      <c r="I180" s="14"/>
      <c r="J180" s="14"/>
    </row>
    <row r="181" spans="1:10" x14ac:dyDescent="0.25">
      <c r="A181" s="4"/>
      <c r="B181" s="11"/>
      <c r="C181" s="30" t="s">
        <v>23</v>
      </c>
      <c r="D181" s="7"/>
      <c r="E181" s="7"/>
      <c r="F181" s="7"/>
      <c r="G181" s="7"/>
      <c r="H181" s="8">
        <f>SUM(H178:H180)</f>
        <v>4</v>
      </c>
      <c r="I181" s="15">
        <v>750</v>
      </c>
      <c r="J181" s="15">
        <f>H181*I181</f>
        <v>3000</v>
      </c>
    </row>
    <row r="182" spans="1:10" x14ac:dyDescent="0.25">
      <c r="A182" s="4"/>
      <c r="B182" s="11"/>
      <c r="C182" s="11"/>
      <c r="D182" s="7"/>
      <c r="E182" s="7"/>
      <c r="F182" s="7"/>
      <c r="G182" s="7"/>
      <c r="H182" s="7"/>
      <c r="I182" s="14"/>
      <c r="J182" s="14"/>
    </row>
    <row r="183" spans="1:10" x14ac:dyDescent="0.25">
      <c r="A183" s="4">
        <v>35</v>
      </c>
      <c r="B183" s="11"/>
      <c r="C183" s="11" t="s">
        <v>49</v>
      </c>
      <c r="D183" s="7"/>
      <c r="E183" s="7"/>
      <c r="F183" s="7"/>
      <c r="G183" s="7"/>
      <c r="H183" s="7"/>
      <c r="I183" s="14"/>
      <c r="J183" s="14"/>
    </row>
    <row r="184" spans="1:10" x14ac:dyDescent="0.25">
      <c r="A184" s="4"/>
      <c r="B184" s="11"/>
      <c r="C184" s="11" t="s">
        <v>63</v>
      </c>
      <c r="D184" s="7">
        <v>30</v>
      </c>
      <c r="E184" s="7"/>
      <c r="F184" s="7"/>
      <c r="G184" s="7"/>
      <c r="H184" s="7">
        <v>30</v>
      </c>
      <c r="I184" s="14"/>
      <c r="J184" s="14"/>
    </row>
    <row r="185" spans="1:10" x14ac:dyDescent="0.25">
      <c r="A185" s="4"/>
      <c r="B185" s="11"/>
      <c r="C185" s="11" t="s">
        <v>62</v>
      </c>
      <c r="D185" s="7">
        <v>15</v>
      </c>
      <c r="E185" s="7"/>
      <c r="F185" s="7"/>
      <c r="G185" s="7"/>
      <c r="H185" s="7">
        <v>15</v>
      </c>
      <c r="I185" s="14"/>
      <c r="J185" s="14"/>
    </row>
    <row r="186" spans="1:10" x14ac:dyDescent="0.25">
      <c r="A186" s="4"/>
      <c r="B186" s="11"/>
      <c r="C186" s="11" t="s">
        <v>61</v>
      </c>
      <c r="D186" s="7">
        <v>15</v>
      </c>
      <c r="E186" s="7"/>
      <c r="F186" s="7"/>
      <c r="G186" s="7"/>
      <c r="H186" s="7">
        <v>15</v>
      </c>
      <c r="I186" s="14"/>
      <c r="J186" s="14"/>
    </row>
    <row r="187" spans="1:10" x14ac:dyDescent="0.25">
      <c r="A187" s="4"/>
      <c r="B187" s="11"/>
      <c r="C187" s="30" t="s">
        <v>23</v>
      </c>
      <c r="D187" s="7"/>
      <c r="E187" s="7"/>
      <c r="F187" s="7"/>
      <c r="G187" s="7"/>
      <c r="H187" s="8">
        <f>SUM(H184:H186)</f>
        <v>60</v>
      </c>
      <c r="I187" s="15">
        <v>50</v>
      </c>
      <c r="J187" s="15">
        <f>H187*I187</f>
        <v>3000</v>
      </c>
    </row>
    <row r="188" spans="1:10" x14ac:dyDescent="0.25">
      <c r="A188" s="4"/>
      <c r="B188" s="11"/>
      <c r="C188" s="11"/>
      <c r="D188" s="7"/>
      <c r="E188" s="7"/>
      <c r="F188" s="7"/>
      <c r="G188" s="7"/>
      <c r="H188" s="7"/>
      <c r="I188" s="14"/>
      <c r="J188" s="14"/>
    </row>
    <row r="189" spans="1:10" x14ac:dyDescent="0.25">
      <c r="A189" s="4">
        <v>36</v>
      </c>
      <c r="B189" s="60" t="s">
        <v>103</v>
      </c>
      <c r="C189" s="11" t="s">
        <v>102</v>
      </c>
      <c r="D189" s="7"/>
      <c r="E189" s="7"/>
      <c r="F189" s="7"/>
      <c r="G189" s="7"/>
      <c r="H189" s="7"/>
      <c r="J189" s="7"/>
    </row>
    <row r="190" spans="1:10" x14ac:dyDescent="0.25">
      <c r="A190" s="4"/>
      <c r="B190" s="11"/>
      <c r="C190" s="30" t="s">
        <v>26</v>
      </c>
      <c r="D190" s="7"/>
      <c r="E190" s="7"/>
      <c r="F190" s="7"/>
      <c r="G190" s="7"/>
      <c r="H190" s="8">
        <v>2</v>
      </c>
      <c r="I190" s="8">
        <v>459.25</v>
      </c>
      <c r="J190" s="15">
        <f>H190*I190</f>
        <v>918.5</v>
      </c>
    </row>
    <row r="191" spans="1:10" x14ac:dyDescent="0.25">
      <c r="A191" s="4"/>
      <c r="B191" s="11"/>
      <c r="C191" s="30"/>
      <c r="D191" s="7"/>
      <c r="E191" s="7"/>
      <c r="F191" s="7"/>
      <c r="G191" s="7"/>
      <c r="H191" s="7"/>
      <c r="I191" s="14"/>
      <c r="J191" s="14"/>
    </row>
    <row r="192" spans="1:10" x14ac:dyDescent="0.25">
      <c r="A192" s="4">
        <v>37</v>
      </c>
      <c r="B192" s="11"/>
      <c r="C192" s="11" t="s">
        <v>50</v>
      </c>
      <c r="D192" s="7"/>
      <c r="E192" s="7"/>
      <c r="F192" s="7"/>
      <c r="G192" s="7"/>
      <c r="H192" s="7"/>
      <c r="I192" s="14"/>
      <c r="J192" s="14"/>
    </row>
    <row r="193" spans="1:10" x14ac:dyDescent="0.25">
      <c r="A193" s="4"/>
      <c r="B193" s="11"/>
      <c r="C193" s="30" t="s">
        <v>23</v>
      </c>
      <c r="D193" s="7"/>
      <c r="E193" s="7"/>
      <c r="F193" s="7"/>
      <c r="G193" s="7"/>
      <c r="H193" s="8">
        <v>1</v>
      </c>
      <c r="I193" s="15">
        <v>1000</v>
      </c>
      <c r="J193" s="15">
        <f>H193*I193</f>
        <v>1000</v>
      </c>
    </row>
    <row r="194" spans="1:10" x14ac:dyDescent="0.25">
      <c r="A194" s="4"/>
      <c r="B194" s="11"/>
      <c r="C194" s="11"/>
      <c r="D194" s="7"/>
      <c r="E194" s="7"/>
      <c r="F194" s="7"/>
      <c r="G194" s="7"/>
      <c r="H194" s="7"/>
      <c r="I194" s="14"/>
      <c r="J194" s="14"/>
    </row>
    <row r="195" spans="1:10" x14ac:dyDescent="0.25">
      <c r="A195" s="4">
        <v>38</v>
      </c>
      <c r="B195" s="11"/>
      <c r="C195" s="11" t="s">
        <v>51</v>
      </c>
      <c r="D195" s="7"/>
      <c r="E195" s="7"/>
      <c r="F195" s="7"/>
      <c r="G195" s="7"/>
      <c r="H195" s="7"/>
      <c r="I195" s="14"/>
      <c r="J195" s="14"/>
    </row>
    <row r="196" spans="1:10" x14ac:dyDescent="0.25">
      <c r="A196" s="4"/>
      <c r="B196" s="11"/>
      <c r="C196" s="11" t="s">
        <v>63</v>
      </c>
      <c r="D196" s="7">
        <v>9</v>
      </c>
      <c r="E196" s="7"/>
      <c r="F196" s="7"/>
      <c r="G196" s="7"/>
      <c r="H196" s="7">
        <v>9</v>
      </c>
      <c r="I196" s="14"/>
      <c r="J196" s="14"/>
    </row>
    <row r="197" spans="1:10" x14ac:dyDescent="0.25">
      <c r="A197" s="4"/>
      <c r="B197" s="11"/>
      <c r="C197" s="11" t="s">
        <v>62</v>
      </c>
      <c r="D197" s="7">
        <v>4</v>
      </c>
      <c r="E197" s="7"/>
      <c r="F197" s="7"/>
      <c r="G197" s="7"/>
      <c r="H197" s="7">
        <v>4</v>
      </c>
      <c r="I197" s="14"/>
      <c r="J197" s="14"/>
    </row>
    <row r="198" spans="1:10" x14ac:dyDescent="0.25">
      <c r="A198" s="4"/>
      <c r="B198" s="11"/>
      <c r="C198" s="11" t="s">
        <v>61</v>
      </c>
      <c r="D198" s="7">
        <v>4</v>
      </c>
      <c r="E198" s="7"/>
      <c r="F198" s="7"/>
      <c r="G198" s="7"/>
      <c r="H198" s="7">
        <v>4</v>
      </c>
      <c r="I198" s="14"/>
      <c r="J198" s="14"/>
    </row>
    <row r="199" spans="1:10" x14ac:dyDescent="0.25">
      <c r="A199" s="4"/>
      <c r="B199" s="11"/>
      <c r="C199" s="30" t="s">
        <v>23</v>
      </c>
      <c r="D199" s="7"/>
      <c r="E199" s="7"/>
      <c r="F199" s="7"/>
      <c r="G199" s="7"/>
      <c r="H199" s="8">
        <f>SUM(H196:H198)</f>
        <v>17</v>
      </c>
      <c r="I199" s="15">
        <v>40</v>
      </c>
      <c r="J199" s="15">
        <f>H199*I199</f>
        <v>680</v>
      </c>
    </row>
    <row r="200" spans="1:10" x14ac:dyDescent="0.25">
      <c r="A200" s="4"/>
      <c r="B200" s="11"/>
      <c r="C200" s="11"/>
      <c r="D200" s="7"/>
      <c r="E200" s="7"/>
      <c r="F200" s="7"/>
      <c r="G200" s="7"/>
      <c r="H200" s="7"/>
      <c r="I200" s="14"/>
      <c r="J200" s="14"/>
    </row>
    <row r="201" spans="1:10" x14ac:dyDescent="0.25">
      <c r="A201" s="4"/>
      <c r="B201" s="11"/>
      <c r="C201" s="9" t="s">
        <v>52</v>
      </c>
      <c r="D201" s="7"/>
      <c r="E201" s="7"/>
      <c r="F201" s="7"/>
      <c r="G201" s="7"/>
      <c r="H201" s="7"/>
      <c r="I201" s="14"/>
      <c r="J201" s="14"/>
    </row>
    <row r="202" spans="1:10" x14ac:dyDescent="0.25">
      <c r="A202" s="4">
        <v>39</v>
      </c>
      <c r="B202" s="11"/>
      <c r="C202" s="11" t="s">
        <v>64</v>
      </c>
      <c r="D202" s="7"/>
      <c r="E202" s="7"/>
      <c r="F202" s="7"/>
      <c r="G202" s="7"/>
      <c r="H202" s="7"/>
      <c r="I202" s="7"/>
      <c r="J202" s="14"/>
    </row>
    <row r="203" spans="1:10" x14ac:dyDescent="0.25">
      <c r="A203" s="4"/>
      <c r="B203" s="11"/>
      <c r="C203" s="30" t="s">
        <v>23</v>
      </c>
      <c r="D203" s="7"/>
      <c r="E203" s="7"/>
      <c r="F203" s="7"/>
      <c r="G203" s="7"/>
      <c r="H203" s="8">
        <v>1</v>
      </c>
      <c r="I203" s="8">
        <v>4000</v>
      </c>
      <c r="J203" s="15">
        <f>H203*I203</f>
        <v>4000</v>
      </c>
    </row>
    <row r="204" spans="1:10" x14ac:dyDescent="0.25">
      <c r="A204" s="4"/>
      <c r="B204" s="11"/>
      <c r="C204" s="11"/>
      <c r="D204" s="7"/>
      <c r="E204" s="7"/>
      <c r="F204" s="7"/>
      <c r="G204" s="7"/>
      <c r="H204" s="7"/>
      <c r="I204" s="7"/>
      <c r="J204" s="14"/>
    </row>
    <row r="205" spans="1:10" x14ac:dyDescent="0.25">
      <c r="A205" s="4"/>
      <c r="B205" s="11"/>
      <c r="C205" s="9" t="s">
        <v>54</v>
      </c>
      <c r="D205" s="7"/>
      <c r="E205" s="7"/>
      <c r="F205" s="7"/>
      <c r="G205" s="7"/>
      <c r="H205" s="7"/>
      <c r="I205" s="7"/>
      <c r="J205" s="14"/>
    </row>
    <row r="206" spans="1:10" x14ac:dyDescent="0.25">
      <c r="A206" s="4">
        <v>40</v>
      </c>
      <c r="B206" s="11"/>
      <c r="C206" s="29" t="s">
        <v>55</v>
      </c>
      <c r="D206" s="7"/>
      <c r="E206" s="7"/>
      <c r="F206" s="7"/>
      <c r="G206" s="7"/>
      <c r="H206" s="7"/>
      <c r="I206" s="7"/>
      <c r="J206" s="14"/>
    </row>
    <row r="207" spans="1:10" x14ac:dyDescent="0.25">
      <c r="A207" s="4"/>
      <c r="B207" s="11"/>
      <c r="C207" s="30" t="s">
        <v>23</v>
      </c>
      <c r="D207" s="7"/>
      <c r="E207" s="7"/>
      <c r="F207" s="7"/>
      <c r="G207" s="7"/>
      <c r="H207" s="8">
        <v>1</v>
      </c>
      <c r="I207" s="8">
        <v>3000</v>
      </c>
      <c r="J207" s="15">
        <f>H207*I207</f>
        <v>3000</v>
      </c>
    </row>
    <row r="208" spans="1:10" x14ac:dyDescent="0.25">
      <c r="A208" s="4"/>
      <c r="B208" s="11"/>
      <c r="C208" s="11"/>
      <c r="D208" s="8"/>
      <c r="E208" s="8"/>
      <c r="F208" s="8"/>
      <c r="G208" s="8"/>
      <c r="H208" s="8"/>
      <c r="I208" s="8"/>
      <c r="J208" s="14"/>
    </row>
    <row r="209" spans="1:10" ht="15.75" thickBot="1" x14ac:dyDescent="0.3">
      <c r="A209" s="4"/>
      <c r="B209" s="11"/>
      <c r="C209" s="11"/>
      <c r="D209" s="6"/>
      <c r="E209" s="6"/>
      <c r="F209" s="6"/>
      <c r="H209" s="6"/>
      <c r="I209" s="6"/>
      <c r="J209" s="3">
        <f>J138+J144+J148+J152+J158+J161+J165+J168+J173+J181+J187+J190+J193+J199+J203+J207</f>
        <v>44986.676200000002</v>
      </c>
    </row>
    <row r="210" spans="1:10" ht="15.75" thickBot="1" x14ac:dyDescent="0.3">
      <c r="A210" s="35"/>
      <c r="C210" s="77" t="s">
        <v>116</v>
      </c>
      <c r="D210" s="78"/>
      <c r="E210" s="78"/>
      <c r="F210" s="78"/>
      <c r="G210" s="78"/>
      <c r="H210" s="78"/>
      <c r="I210" s="78"/>
      <c r="J210" s="79"/>
    </row>
    <row r="211" spans="1:10" x14ac:dyDescent="0.25">
      <c r="A211" s="4">
        <v>41</v>
      </c>
      <c r="B211" s="11"/>
      <c r="C211" s="11" t="s">
        <v>119</v>
      </c>
      <c r="D211" s="7"/>
      <c r="E211" s="7">
        <v>10</v>
      </c>
      <c r="F211" s="7">
        <v>20</v>
      </c>
      <c r="H211" s="7"/>
      <c r="I211" s="7"/>
      <c r="J211" s="14"/>
    </row>
    <row r="212" spans="1:10" x14ac:dyDescent="0.25">
      <c r="A212" s="4"/>
      <c r="B212" s="11"/>
      <c r="C212" s="30" t="s">
        <v>23</v>
      </c>
      <c r="D212" s="7"/>
      <c r="E212" s="7"/>
      <c r="F212" s="7"/>
      <c r="H212" s="8">
        <v>1</v>
      </c>
      <c r="I212" s="8"/>
      <c r="J212" s="15">
        <v>15000</v>
      </c>
    </row>
    <row r="213" spans="1:10" x14ac:dyDescent="0.25">
      <c r="A213" s="4"/>
      <c r="B213" s="11"/>
      <c r="C213" s="11"/>
      <c r="D213" s="7"/>
      <c r="E213" s="7"/>
      <c r="F213" s="7"/>
      <c r="H213" s="7"/>
      <c r="I213" s="7"/>
      <c r="J213" s="14"/>
    </row>
    <row r="214" spans="1:10" ht="21.75" customHeight="1" x14ac:dyDescent="0.25">
      <c r="A214" s="35"/>
      <c r="B214" s="35"/>
      <c r="C214" s="1" t="s">
        <v>39</v>
      </c>
      <c r="D214" s="36"/>
      <c r="E214" s="37"/>
      <c r="F214" s="37"/>
      <c r="G214" s="37"/>
      <c r="H214" s="37"/>
      <c r="I214" s="38"/>
      <c r="J214" s="38"/>
    </row>
    <row r="215" spans="1:10" ht="210" x14ac:dyDescent="0.25">
      <c r="A215" s="32">
        <v>42</v>
      </c>
      <c r="B215" s="60" t="s">
        <v>113</v>
      </c>
      <c r="C215" s="29" t="s">
        <v>112</v>
      </c>
      <c r="D215" s="7"/>
      <c r="E215" s="7"/>
      <c r="F215" s="7"/>
      <c r="H215" s="7"/>
      <c r="I215" s="7"/>
      <c r="J215" s="14"/>
    </row>
    <row r="216" spans="1:10" x14ac:dyDescent="0.25">
      <c r="A216" s="4"/>
      <c r="B216" s="11"/>
      <c r="C216" s="29" t="s">
        <v>65</v>
      </c>
      <c r="D216" s="7">
        <v>500</v>
      </c>
      <c r="E216" s="7"/>
      <c r="F216" s="7"/>
      <c r="H216" s="7">
        <v>500</v>
      </c>
      <c r="I216" s="7"/>
      <c r="J216" s="7"/>
    </row>
    <row r="217" spans="1:10" x14ac:dyDescent="0.25">
      <c r="A217" s="4"/>
      <c r="B217" s="11"/>
      <c r="C217" s="30" t="s">
        <v>18</v>
      </c>
      <c r="D217" s="7"/>
      <c r="E217" s="7"/>
      <c r="F217" s="7"/>
      <c r="H217" s="8">
        <f>H216</f>
        <v>500</v>
      </c>
      <c r="I217" s="8">
        <v>40.200000000000003</v>
      </c>
      <c r="J217" s="15">
        <f>H217*I217</f>
        <v>20100</v>
      </c>
    </row>
    <row r="218" spans="1:10" x14ac:dyDescent="0.25">
      <c r="A218" s="4"/>
      <c r="B218" s="11"/>
      <c r="C218" s="11"/>
      <c r="D218" s="7"/>
      <c r="E218" s="7"/>
      <c r="F218" s="7"/>
      <c r="H218" s="7"/>
      <c r="I218" s="7"/>
      <c r="J218" s="7"/>
    </row>
    <row r="219" spans="1:10" x14ac:dyDescent="0.25">
      <c r="A219" s="4"/>
      <c r="B219" s="11"/>
      <c r="C219" s="9" t="s">
        <v>42</v>
      </c>
      <c r="D219" s="7"/>
      <c r="E219" s="7"/>
      <c r="F219" s="7"/>
      <c r="H219" s="7"/>
      <c r="I219" s="7"/>
      <c r="J219" s="14"/>
    </row>
    <row r="220" spans="1:10" x14ac:dyDescent="0.25">
      <c r="A220" s="4">
        <v>43</v>
      </c>
      <c r="B220" s="11"/>
      <c r="C220" s="11" t="s">
        <v>66</v>
      </c>
      <c r="D220" s="7"/>
      <c r="E220" s="7"/>
      <c r="F220" s="7"/>
      <c r="H220" s="7"/>
      <c r="I220" s="7"/>
      <c r="J220" s="14"/>
    </row>
    <row r="221" spans="1:10" x14ac:dyDescent="0.25">
      <c r="A221" s="4"/>
      <c r="B221" s="11"/>
      <c r="C221" s="30" t="s">
        <v>23</v>
      </c>
      <c r="D221" s="7"/>
      <c r="E221" s="7"/>
      <c r="F221" s="7"/>
      <c r="H221" s="8">
        <v>1</v>
      </c>
      <c r="I221" s="8">
        <v>12000</v>
      </c>
      <c r="J221" s="15">
        <f>H221*I221</f>
        <v>12000</v>
      </c>
    </row>
    <row r="222" spans="1:10" x14ac:dyDescent="0.25">
      <c r="A222" s="4"/>
      <c r="B222" s="11"/>
      <c r="C222" s="30"/>
      <c r="D222" s="7"/>
      <c r="E222" s="7"/>
      <c r="F222" s="7"/>
      <c r="H222" s="7"/>
      <c r="I222" s="7"/>
      <c r="J222" s="14"/>
    </row>
    <row r="223" spans="1:10" ht="15.75" thickBot="1" x14ac:dyDescent="0.3">
      <c r="A223" s="4"/>
      <c r="B223" s="11"/>
      <c r="C223" s="11"/>
      <c r="D223" s="7"/>
      <c r="E223" s="7"/>
      <c r="F223" s="7"/>
      <c r="H223" s="7"/>
      <c r="I223" s="7"/>
      <c r="J223" s="3">
        <f>J212+J217+J221</f>
        <v>47100</v>
      </c>
    </row>
    <row r="224" spans="1:10" ht="15.75" thickBot="1" x14ac:dyDescent="0.3">
      <c r="A224" s="4"/>
      <c r="C224" s="75" t="s">
        <v>67</v>
      </c>
      <c r="D224" s="75"/>
      <c r="E224" s="75"/>
      <c r="F224" s="75"/>
      <c r="G224" s="75"/>
      <c r="H224" s="75"/>
      <c r="I224" s="75"/>
      <c r="J224" s="76"/>
    </row>
    <row r="225" spans="1:10" x14ac:dyDescent="0.25">
      <c r="A225" s="4"/>
      <c r="B225" s="11"/>
      <c r="C225" s="23" t="s">
        <v>68</v>
      </c>
      <c r="D225" s="7"/>
      <c r="E225" s="7"/>
      <c r="F225" s="7"/>
      <c r="H225" s="7"/>
      <c r="I225" s="7"/>
      <c r="J225" s="14"/>
    </row>
    <row r="226" spans="1:10" x14ac:dyDescent="0.25">
      <c r="A226" s="61">
        <v>44</v>
      </c>
      <c r="B226" s="11"/>
      <c r="C226" s="11" t="s">
        <v>69</v>
      </c>
      <c r="D226" s="7"/>
      <c r="E226" s="7"/>
      <c r="F226" s="7"/>
      <c r="H226" s="7"/>
      <c r="I226" s="7"/>
      <c r="J226" s="14"/>
    </row>
    <row r="227" spans="1:10" x14ac:dyDescent="0.25">
      <c r="A227" s="61"/>
      <c r="B227" s="11"/>
      <c r="C227" s="30" t="s">
        <v>23</v>
      </c>
      <c r="D227" s="7"/>
      <c r="E227" s="7"/>
      <c r="F227" s="7"/>
      <c r="H227" s="8">
        <v>1</v>
      </c>
      <c r="I227" s="8">
        <v>15000</v>
      </c>
      <c r="J227" s="15">
        <f>H227*I227</f>
        <v>15000</v>
      </c>
    </row>
    <row r="228" spans="1:10" x14ac:dyDescent="0.25">
      <c r="A228" s="4"/>
      <c r="B228" s="11"/>
      <c r="C228" s="11"/>
      <c r="D228" s="7"/>
      <c r="E228" s="7"/>
      <c r="F228" s="7"/>
      <c r="H228" s="7"/>
      <c r="I228" s="7"/>
      <c r="J228" s="14"/>
    </row>
    <row r="229" spans="1:10" x14ac:dyDescent="0.25">
      <c r="A229" s="4"/>
      <c r="B229" s="11"/>
      <c r="C229" s="9" t="s">
        <v>42</v>
      </c>
      <c r="D229" s="7"/>
      <c r="E229" s="7"/>
      <c r="F229" s="7"/>
      <c r="H229" s="7"/>
      <c r="I229" s="7"/>
      <c r="J229" s="14"/>
    </row>
    <row r="230" spans="1:10" x14ac:dyDescent="0.25">
      <c r="A230" s="4"/>
      <c r="B230" s="11"/>
      <c r="C230" s="9" t="s">
        <v>43</v>
      </c>
      <c r="D230" s="7"/>
      <c r="E230" s="7"/>
      <c r="F230" s="7"/>
      <c r="H230" s="7"/>
      <c r="I230" s="7"/>
      <c r="J230" s="14"/>
    </row>
    <row r="231" spans="1:10" x14ac:dyDescent="0.25">
      <c r="A231" s="4">
        <v>45</v>
      </c>
      <c r="B231" s="11"/>
      <c r="C231" s="11" t="s">
        <v>44</v>
      </c>
      <c r="D231" s="7"/>
      <c r="E231" s="7"/>
      <c r="F231" s="7"/>
      <c r="H231" s="7"/>
      <c r="I231" s="7"/>
      <c r="J231" s="14"/>
    </row>
    <row r="232" spans="1:10" x14ac:dyDescent="0.25">
      <c r="A232" s="4"/>
      <c r="B232" s="11"/>
      <c r="C232" s="11" t="s">
        <v>45</v>
      </c>
      <c r="D232" s="7">
        <v>1</v>
      </c>
      <c r="E232" s="7"/>
      <c r="F232" s="7"/>
      <c r="H232" s="7">
        <v>1</v>
      </c>
      <c r="I232" s="7"/>
      <c r="J232" s="14"/>
    </row>
    <row r="233" spans="1:10" x14ac:dyDescent="0.25">
      <c r="A233" s="4"/>
      <c r="B233" s="11"/>
      <c r="C233" s="11" t="s">
        <v>63</v>
      </c>
      <c r="D233" s="7">
        <v>1</v>
      </c>
      <c r="E233" s="7"/>
      <c r="F233" s="7"/>
      <c r="H233" s="7">
        <v>1</v>
      </c>
      <c r="I233" s="7"/>
      <c r="J233" s="14"/>
    </row>
    <row r="234" spans="1:10" x14ac:dyDescent="0.25">
      <c r="A234" s="4"/>
      <c r="B234" s="11"/>
      <c r="C234" s="30" t="s">
        <v>23</v>
      </c>
      <c r="D234" s="7"/>
      <c r="E234" s="7"/>
      <c r="F234" s="7"/>
      <c r="H234" s="8">
        <f>SUM(H232:H233)</f>
        <v>2</v>
      </c>
      <c r="I234" s="8">
        <v>750</v>
      </c>
      <c r="J234" s="15">
        <f>H234*I234</f>
        <v>1500</v>
      </c>
    </row>
    <row r="235" spans="1:10" x14ac:dyDescent="0.25">
      <c r="A235" s="4"/>
      <c r="B235" s="11"/>
      <c r="C235" s="11"/>
      <c r="D235" s="7"/>
      <c r="E235" s="7"/>
      <c r="F235" s="7"/>
      <c r="H235" s="7"/>
      <c r="I235" s="7"/>
      <c r="J235" s="14"/>
    </row>
    <row r="236" spans="1:10" x14ac:dyDescent="0.25">
      <c r="A236" s="4">
        <v>46</v>
      </c>
      <c r="B236" s="11"/>
      <c r="C236" s="11" t="s">
        <v>49</v>
      </c>
      <c r="D236" s="7"/>
      <c r="E236" s="7"/>
      <c r="F236" s="7"/>
      <c r="H236" s="7"/>
      <c r="I236" s="7"/>
      <c r="J236" s="14"/>
    </row>
    <row r="237" spans="1:10" x14ac:dyDescent="0.25">
      <c r="A237" s="4"/>
      <c r="B237" s="11"/>
      <c r="C237" s="11" t="s">
        <v>45</v>
      </c>
      <c r="D237" s="7">
        <v>20</v>
      </c>
      <c r="E237" s="7"/>
      <c r="F237" s="7"/>
      <c r="H237" s="7">
        <f>D237</f>
        <v>20</v>
      </c>
      <c r="I237" s="7"/>
      <c r="J237" s="14"/>
    </row>
    <row r="238" spans="1:10" x14ac:dyDescent="0.25">
      <c r="A238" s="4"/>
      <c r="B238" s="11"/>
      <c r="C238" s="11" t="s">
        <v>63</v>
      </c>
      <c r="D238" s="7">
        <v>30</v>
      </c>
      <c r="E238" s="7"/>
      <c r="F238" s="7"/>
      <c r="H238" s="7">
        <f>D238</f>
        <v>30</v>
      </c>
      <c r="I238" s="7"/>
      <c r="J238" s="14"/>
    </row>
    <row r="239" spans="1:10" x14ac:dyDescent="0.25">
      <c r="A239" s="4"/>
      <c r="B239" s="11"/>
      <c r="C239" s="30" t="s">
        <v>23</v>
      </c>
      <c r="D239" s="7"/>
      <c r="E239" s="7"/>
      <c r="F239" s="7"/>
      <c r="H239" s="7">
        <f>SUM(H237:H238)</f>
        <v>50</v>
      </c>
      <c r="I239" s="7">
        <v>50</v>
      </c>
      <c r="J239" s="14">
        <f>H239*I239</f>
        <v>2500</v>
      </c>
    </row>
    <row r="240" spans="1:10" x14ac:dyDescent="0.25">
      <c r="A240" s="4"/>
      <c r="B240" s="11"/>
      <c r="C240" s="11"/>
      <c r="D240" s="7"/>
      <c r="E240" s="7"/>
      <c r="F240" s="7"/>
      <c r="H240" s="6"/>
      <c r="I240" s="6"/>
      <c r="J240" s="6"/>
    </row>
    <row r="241" spans="1:10" x14ac:dyDescent="0.25">
      <c r="A241" s="4">
        <v>47</v>
      </c>
      <c r="B241" s="60" t="s">
        <v>103</v>
      </c>
      <c r="C241" s="11" t="s">
        <v>102</v>
      </c>
      <c r="D241" s="7"/>
      <c r="E241" s="7"/>
      <c r="F241" s="7"/>
      <c r="H241" s="7"/>
      <c r="I241" s="7"/>
      <c r="J241" s="14"/>
    </row>
    <row r="242" spans="1:10" x14ac:dyDescent="0.25">
      <c r="A242" s="4"/>
      <c r="B242" s="11"/>
      <c r="C242" s="30" t="s">
        <v>26</v>
      </c>
      <c r="D242" s="7"/>
      <c r="E242" s="7"/>
      <c r="F242" s="7"/>
      <c r="H242" s="8">
        <v>2</v>
      </c>
      <c r="I242" s="8">
        <v>459.25</v>
      </c>
      <c r="J242" s="15">
        <f>H242*I242</f>
        <v>918.5</v>
      </c>
    </row>
    <row r="243" spans="1:10" x14ac:dyDescent="0.25">
      <c r="A243" s="4"/>
      <c r="B243" s="11"/>
      <c r="C243" s="11"/>
      <c r="D243" s="7"/>
      <c r="E243" s="7"/>
      <c r="F243" s="7"/>
      <c r="H243" s="7"/>
      <c r="I243" s="7"/>
      <c r="J243" s="14"/>
    </row>
    <row r="244" spans="1:10" x14ac:dyDescent="0.25">
      <c r="A244" s="4">
        <v>48</v>
      </c>
      <c r="B244" s="11"/>
      <c r="C244" s="11" t="s">
        <v>50</v>
      </c>
      <c r="D244" s="7"/>
      <c r="E244" s="7"/>
      <c r="F244" s="7"/>
      <c r="H244" s="7"/>
      <c r="I244" s="7"/>
      <c r="J244" s="14"/>
    </row>
    <row r="245" spans="1:10" x14ac:dyDescent="0.25">
      <c r="A245" s="4"/>
      <c r="B245" s="11"/>
      <c r="C245" s="30" t="s">
        <v>23</v>
      </c>
      <c r="D245" s="7"/>
      <c r="E245" s="7"/>
      <c r="F245" s="7"/>
      <c r="H245" s="8">
        <v>1</v>
      </c>
      <c r="I245" s="8">
        <v>1000</v>
      </c>
      <c r="J245" s="15">
        <f>H245*I245</f>
        <v>1000</v>
      </c>
    </row>
    <row r="246" spans="1:10" x14ac:dyDescent="0.25">
      <c r="A246" s="4"/>
      <c r="B246" s="11"/>
      <c r="C246" s="30"/>
      <c r="D246" s="7"/>
      <c r="E246" s="7"/>
      <c r="F246" s="7"/>
      <c r="H246" s="7"/>
      <c r="I246" s="7"/>
      <c r="J246" s="14"/>
    </row>
    <row r="247" spans="1:10" x14ac:dyDescent="0.25">
      <c r="A247" s="4">
        <v>49</v>
      </c>
      <c r="B247" s="11"/>
      <c r="C247" s="11" t="s">
        <v>51</v>
      </c>
      <c r="D247" s="7"/>
      <c r="E247" s="7"/>
      <c r="F247" s="7"/>
      <c r="H247" s="7"/>
      <c r="I247" s="7"/>
      <c r="J247" s="14"/>
    </row>
    <row r="248" spans="1:10" x14ac:dyDescent="0.25">
      <c r="A248" s="4"/>
      <c r="B248" s="11"/>
      <c r="C248" s="11" t="s">
        <v>45</v>
      </c>
      <c r="D248" s="7">
        <v>11</v>
      </c>
      <c r="E248" s="7"/>
      <c r="F248" s="7"/>
      <c r="H248" s="7">
        <f>D248</f>
        <v>11</v>
      </c>
      <c r="I248" s="7"/>
      <c r="J248" s="14"/>
    </row>
    <row r="249" spans="1:10" x14ac:dyDescent="0.25">
      <c r="A249" s="4"/>
      <c r="B249" s="11"/>
      <c r="C249" s="11" t="s">
        <v>63</v>
      </c>
      <c r="D249" s="7">
        <v>10</v>
      </c>
      <c r="E249" s="7"/>
      <c r="F249" s="7"/>
      <c r="H249" s="7">
        <f>D249</f>
        <v>10</v>
      </c>
      <c r="I249" s="7"/>
      <c r="J249" s="14"/>
    </row>
    <row r="250" spans="1:10" x14ac:dyDescent="0.25">
      <c r="A250" s="4"/>
      <c r="B250" s="11"/>
      <c r="C250" s="30" t="s">
        <v>23</v>
      </c>
      <c r="D250" s="7"/>
      <c r="E250" s="7"/>
      <c r="F250" s="7"/>
      <c r="H250" s="8">
        <f>SUM(H248:H249)</f>
        <v>21</v>
      </c>
      <c r="I250" s="8">
        <v>40</v>
      </c>
      <c r="J250" s="15">
        <f>H250*I250</f>
        <v>840</v>
      </c>
    </row>
    <row r="251" spans="1:10" x14ac:dyDescent="0.25">
      <c r="A251" s="4"/>
      <c r="B251" s="11"/>
      <c r="C251" s="11"/>
      <c r="D251" s="7"/>
      <c r="E251" s="7"/>
      <c r="F251" s="7"/>
      <c r="H251" s="7"/>
      <c r="I251" s="7"/>
      <c r="J251" s="14"/>
    </row>
    <row r="252" spans="1:10" x14ac:dyDescent="0.25">
      <c r="A252" s="4"/>
      <c r="B252" s="11"/>
      <c r="C252" s="9" t="s">
        <v>54</v>
      </c>
      <c r="D252" s="7"/>
      <c r="E252" s="7"/>
      <c r="F252" s="7"/>
      <c r="H252" s="7"/>
      <c r="I252" s="7"/>
      <c r="J252" s="14"/>
    </row>
    <row r="253" spans="1:10" x14ac:dyDescent="0.25">
      <c r="A253" s="4">
        <v>50</v>
      </c>
      <c r="B253" s="11"/>
      <c r="C253" s="29" t="s">
        <v>55</v>
      </c>
      <c r="D253" s="7"/>
      <c r="E253" s="7"/>
      <c r="F253" s="7"/>
      <c r="H253" s="7"/>
      <c r="I253" s="7"/>
      <c r="J253" s="14"/>
    </row>
    <row r="254" spans="1:10" x14ac:dyDescent="0.25">
      <c r="A254" s="4"/>
      <c r="B254" s="11"/>
      <c r="C254" s="30" t="s">
        <v>23</v>
      </c>
      <c r="D254" s="7"/>
      <c r="E254" s="7"/>
      <c r="F254" s="7"/>
      <c r="H254" s="8">
        <v>1</v>
      </c>
      <c r="I254" s="8">
        <v>4000</v>
      </c>
      <c r="J254" s="15">
        <f>H254*I254</f>
        <v>4000</v>
      </c>
    </row>
    <row r="255" spans="1:10" x14ac:dyDescent="0.25">
      <c r="A255" s="4"/>
      <c r="B255" s="11"/>
      <c r="C255" s="30"/>
      <c r="D255" s="7"/>
      <c r="E255" s="7"/>
      <c r="F255" s="7"/>
      <c r="H255" s="7"/>
      <c r="I255" s="7"/>
      <c r="J255" s="14"/>
    </row>
    <row r="256" spans="1:10" x14ac:dyDescent="0.25">
      <c r="A256" s="4"/>
      <c r="B256" s="11"/>
      <c r="C256" s="11"/>
      <c r="D256" s="7"/>
      <c r="E256" s="7"/>
      <c r="F256" s="7"/>
      <c r="H256" s="7"/>
      <c r="I256" s="7"/>
      <c r="J256" s="3">
        <f>J227+J234+J239+J242+J245+J250+J254</f>
        <v>25758.5</v>
      </c>
    </row>
    <row r="257" spans="1:10" x14ac:dyDescent="0.25">
      <c r="A257" s="5"/>
      <c r="B257" s="12"/>
      <c r="C257" s="31" t="s">
        <v>70</v>
      </c>
      <c r="D257" s="19"/>
      <c r="E257" s="20"/>
      <c r="F257" s="20"/>
      <c r="G257" s="13"/>
      <c r="H257" s="13"/>
      <c r="I257" s="13"/>
      <c r="J257" s="21">
        <f>J38+J133+J209+J223+J256</f>
        <v>298456.34639999998</v>
      </c>
    </row>
    <row r="260" spans="1:10" ht="15.75" thickBot="1" x14ac:dyDescent="0.3">
      <c r="D260"/>
      <c r="E260"/>
      <c r="F260" s="39"/>
      <c r="G260"/>
    </row>
    <row r="261" spans="1:10" ht="15.75" thickBot="1" x14ac:dyDescent="0.3">
      <c r="C261" s="42" t="s">
        <v>11</v>
      </c>
      <c r="D261" s="45"/>
      <c r="E261" s="44">
        <f>SUM(D262:D266)</f>
        <v>44858.46</v>
      </c>
      <c r="F261" s="54"/>
      <c r="G261"/>
    </row>
    <row r="262" spans="1:10" x14ac:dyDescent="0.25">
      <c r="C262" s="40" t="s">
        <v>12</v>
      </c>
      <c r="D262" s="14">
        <f>J7</f>
        <v>4306.16</v>
      </c>
      <c r="E262"/>
      <c r="F262" s="55"/>
      <c r="G262"/>
    </row>
    <row r="263" spans="1:10" x14ac:dyDescent="0.25">
      <c r="C263" s="40" t="s">
        <v>71</v>
      </c>
      <c r="D263" s="14">
        <f>J15</f>
        <v>1836</v>
      </c>
      <c r="E263"/>
      <c r="F263" s="55"/>
      <c r="G263"/>
    </row>
    <row r="264" spans="1:10" x14ac:dyDescent="0.25">
      <c r="C264" s="40" t="s">
        <v>72</v>
      </c>
      <c r="D264" s="14">
        <f>J25</f>
        <v>16097.5</v>
      </c>
      <c r="E264"/>
      <c r="F264" s="55"/>
      <c r="G264"/>
    </row>
    <row r="265" spans="1:10" x14ac:dyDescent="0.25">
      <c r="C265" s="40" t="s">
        <v>21</v>
      </c>
      <c r="D265" s="14">
        <f>J30+J35</f>
        <v>22618.799999999999</v>
      </c>
      <c r="E265"/>
      <c r="F265" s="55"/>
      <c r="G265"/>
    </row>
    <row r="266" spans="1:10" ht="15.75" thickBot="1" x14ac:dyDescent="0.3">
      <c r="C266" s="40"/>
      <c r="D266" s="14"/>
      <c r="E266"/>
      <c r="F266" s="55"/>
      <c r="G266"/>
    </row>
    <row r="267" spans="1:10" ht="15.75" thickBot="1" x14ac:dyDescent="0.3">
      <c r="C267" s="42" t="s">
        <v>28</v>
      </c>
      <c r="D267" s="43"/>
      <c r="E267" s="50">
        <f>SUM(D268:D274,D276:D279)</f>
        <v>135752.7102</v>
      </c>
      <c r="F267" s="54"/>
      <c r="G267"/>
    </row>
    <row r="268" spans="1:10" x14ac:dyDescent="0.25">
      <c r="C268" s="40" t="s">
        <v>73</v>
      </c>
      <c r="D268" s="47">
        <f>J44</f>
        <v>4123.3499999999995</v>
      </c>
      <c r="E268"/>
      <c r="F268" s="55"/>
      <c r="G268"/>
    </row>
    <row r="269" spans="1:10" x14ac:dyDescent="0.25">
      <c r="C269" s="40" t="s">
        <v>30</v>
      </c>
      <c r="D269" s="14">
        <f>J48</f>
        <v>7200</v>
      </c>
      <c r="E269"/>
      <c r="F269" s="55"/>
      <c r="G269"/>
    </row>
    <row r="270" spans="1:10" x14ac:dyDescent="0.25">
      <c r="C270" s="40" t="s">
        <v>59</v>
      </c>
      <c r="D270" s="14">
        <f>J54+J62+J58</f>
        <v>6811.9450000000006</v>
      </c>
      <c r="E270"/>
      <c r="F270" s="55"/>
      <c r="G270"/>
    </row>
    <row r="271" spans="1:10" x14ac:dyDescent="0.25">
      <c r="C271" s="40" t="s">
        <v>33</v>
      </c>
      <c r="D271" s="14">
        <f>J68+J71</f>
        <v>10625.55</v>
      </c>
      <c r="E271"/>
      <c r="F271" s="55"/>
      <c r="G271"/>
    </row>
    <row r="272" spans="1:10" x14ac:dyDescent="0.25">
      <c r="C272" s="40" t="s">
        <v>35</v>
      </c>
      <c r="D272" s="14">
        <f>J75+J78+J81</f>
        <v>22450</v>
      </c>
      <c r="E272"/>
      <c r="F272" s="55"/>
      <c r="G272"/>
    </row>
    <row r="273" spans="3:7" x14ac:dyDescent="0.25">
      <c r="C273" s="40" t="s">
        <v>120</v>
      </c>
      <c r="D273" s="14">
        <f>J85</f>
        <v>4437.1152000000002</v>
      </c>
      <c r="E273"/>
      <c r="F273" s="55"/>
      <c r="G273"/>
    </row>
    <row r="274" spans="3:7" x14ac:dyDescent="0.25">
      <c r="C274" s="40" t="s">
        <v>39</v>
      </c>
      <c r="D274" s="14">
        <f>J89+J92</f>
        <v>8947</v>
      </c>
      <c r="E274"/>
      <c r="F274" s="55"/>
      <c r="G274"/>
    </row>
    <row r="275" spans="3:7" x14ac:dyDescent="0.25">
      <c r="C275" s="40" t="s">
        <v>74</v>
      </c>
      <c r="D275" s="14">
        <f>SUM(D276:D279)</f>
        <v>71157.75</v>
      </c>
      <c r="E275"/>
      <c r="F275" s="55"/>
      <c r="G275"/>
    </row>
    <row r="276" spans="3:7" x14ac:dyDescent="0.25">
      <c r="C276" s="40" t="s">
        <v>43</v>
      </c>
      <c r="D276" s="14">
        <f>J100+J107+J110+J113+J118</f>
        <v>12157.75</v>
      </c>
      <c r="E276"/>
      <c r="F276" s="55"/>
      <c r="G276"/>
    </row>
    <row r="277" spans="3:7" x14ac:dyDescent="0.25">
      <c r="C277" s="40" t="s">
        <v>52</v>
      </c>
      <c r="D277" s="14">
        <f>J123</f>
        <v>4000</v>
      </c>
      <c r="E277"/>
      <c r="F277" s="55"/>
      <c r="G277"/>
    </row>
    <row r="278" spans="3:7" x14ac:dyDescent="0.25">
      <c r="C278" s="40" t="s">
        <v>54</v>
      </c>
      <c r="D278" s="14">
        <f>J127</f>
        <v>5000</v>
      </c>
      <c r="E278"/>
      <c r="F278" s="55"/>
      <c r="G278"/>
    </row>
    <row r="279" spans="3:7" x14ac:dyDescent="0.25">
      <c r="C279" s="40" t="s">
        <v>75</v>
      </c>
      <c r="D279" s="14">
        <f>J131</f>
        <v>50000</v>
      </c>
      <c r="E279"/>
      <c r="F279" s="55"/>
      <c r="G279"/>
    </row>
    <row r="280" spans="3:7" ht="15.75" thickBot="1" x14ac:dyDescent="0.3">
      <c r="C280" s="40"/>
      <c r="D280" s="46"/>
      <c r="E280"/>
      <c r="F280" s="55"/>
      <c r="G280"/>
    </row>
    <row r="281" spans="3:7" ht="15.75" thickBot="1" x14ac:dyDescent="0.3">
      <c r="C281" s="42" t="s">
        <v>58</v>
      </c>
      <c r="D281" s="45"/>
      <c r="E281" s="44">
        <f>SUM(D282:D286,D288:D290)</f>
        <v>44986.676200000002</v>
      </c>
      <c r="F281" s="56"/>
      <c r="G281"/>
    </row>
    <row r="282" spans="3:7" x14ac:dyDescent="0.25">
      <c r="C282" s="40" t="s">
        <v>13</v>
      </c>
      <c r="D282" s="47">
        <f>J138</f>
        <v>520.20000000000005</v>
      </c>
      <c r="E282"/>
      <c r="F282" s="57"/>
      <c r="G282"/>
    </row>
    <row r="283" spans="3:7" x14ac:dyDescent="0.25">
      <c r="C283" s="40" t="s">
        <v>76</v>
      </c>
      <c r="D283" s="14">
        <f>J144+J148+J152</f>
        <v>3120.3749999999995</v>
      </c>
      <c r="E283"/>
      <c r="F283" s="55"/>
      <c r="G283"/>
    </row>
    <row r="284" spans="3:7" x14ac:dyDescent="0.25">
      <c r="C284" s="40" t="s">
        <v>33</v>
      </c>
      <c r="D284" s="14">
        <f>J158+J161</f>
        <v>10025.549999999999</v>
      </c>
      <c r="E284"/>
      <c r="F284" s="55"/>
      <c r="G284"/>
    </row>
    <row r="285" spans="3:7" x14ac:dyDescent="0.25">
      <c r="C285" s="40" t="s">
        <v>35</v>
      </c>
      <c r="D285" s="14">
        <f>J165+J168</f>
        <v>13750</v>
      </c>
      <c r="E285"/>
      <c r="F285" s="55"/>
      <c r="G285"/>
    </row>
    <row r="286" spans="3:7" x14ac:dyDescent="0.25">
      <c r="C286" s="40" t="s">
        <v>121</v>
      </c>
      <c r="D286" s="14">
        <f>J173</f>
        <v>1972.0512000000001</v>
      </c>
      <c r="E286"/>
      <c r="F286" s="55"/>
      <c r="G286"/>
    </row>
    <row r="287" spans="3:7" x14ac:dyDescent="0.25">
      <c r="C287" s="40" t="s">
        <v>42</v>
      </c>
      <c r="D287" s="48">
        <f>SUM(D288:D290)</f>
        <v>15598.5</v>
      </c>
      <c r="E287"/>
      <c r="F287" s="55"/>
      <c r="G287"/>
    </row>
    <row r="288" spans="3:7" x14ac:dyDescent="0.25">
      <c r="C288" s="40" t="s">
        <v>43</v>
      </c>
      <c r="D288" s="49">
        <f>J181+J187+J190+J193+J199</f>
        <v>8598.5</v>
      </c>
      <c r="E288"/>
      <c r="F288" s="55"/>
      <c r="G288"/>
    </row>
    <row r="289" spans="3:7" x14ac:dyDescent="0.25">
      <c r="C289" s="40" t="s">
        <v>52</v>
      </c>
      <c r="D289" s="14">
        <f>J203</f>
        <v>4000</v>
      </c>
      <c r="E289"/>
      <c r="F289" s="55"/>
      <c r="G289"/>
    </row>
    <row r="290" spans="3:7" x14ac:dyDescent="0.25">
      <c r="C290" s="40" t="s">
        <v>54</v>
      </c>
      <c r="D290" s="14">
        <f>J207</f>
        <v>3000</v>
      </c>
      <c r="E290"/>
      <c r="F290" s="55"/>
      <c r="G290"/>
    </row>
    <row r="291" spans="3:7" ht="15.75" thickBot="1" x14ac:dyDescent="0.3">
      <c r="C291" s="40"/>
      <c r="D291" s="46"/>
      <c r="E291"/>
      <c r="F291" s="55"/>
      <c r="G291"/>
    </row>
    <row r="292" spans="3:7" ht="15.75" thickBot="1" x14ac:dyDescent="0.3">
      <c r="C292" s="42" t="s">
        <v>118</v>
      </c>
      <c r="D292" s="43"/>
      <c r="E292" s="50">
        <f>SUM(D293:D295)</f>
        <v>47100</v>
      </c>
      <c r="F292" s="58"/>
      <c r="G292"/>
    </row>
    <row r="293" spans="3:7" x14ac:dyDescent="0.25">
      <c r="C293" s="40" t="s">
        <v>77</v>
      </c>
      <c r="D293" s="47">
        <f>J212</f>
        <v>15000</v>
      </c>
      <c r="E293"/>
      <c r="F293" s="55"/>
      <c r="G293"/>
    </row>
    <row r="294" spans="3:7" x14ac:dyDescent="0.25">
      <c r="C294" s="40" t="s">
        <v>78</v>
      </c>
      <c r="D294" s="14">
        <f>J217</f>
        <v>20100</v>
      </c>
      <c r="E294"/>
      <c r="F294" s="55"/>
      <c r="G294"/>
    </row>
    <row r="295" spans="3:7" x14ac:dyDescent="0.25">
      <c r="C295" s="40" t="s">
        <v>74</v>
      </c>
      <c r="D295" s="14">
        <f>J221</f>
        <v>12000</v>
      </c>
      <c r="E295"/>
      <c r="F295" s="55"/>
      <c r="G295"/>
    </row>
    <row r="296" spans="3:7" ht="15.75" thickBot="1" x14ac:dyDescent="0.3">
      <c r="C296" s="40"/>
      <c r="D296" s="46"/>
      <c r="E296"/>
      <c r="F296" s="55"/>
      <c r="G296"/>
    </row>
    <row r="297" spans="3:7" ht="15.75" thickBot="1" x14ac:dyDescent="0.3">
      <c r="C297" s="42" t="s">
        <v>67</v>
      </c>
      <c r="D297" s="43"/>
      <c r="E297" s="50">
        <f>SUM(D298,D299:D300)</f>
        <v>25758.5</v>
      </c>
      <c r="F297" s="54"/>
      <c r="G297"/>
    </row>
    <row r="298" spans="3:7" x14ac:dyDescent="0.25">
      <c r="C298" s="40" t="s">
        <v>68</v>
      </c>
      <c r="D298" s="47">
        <f>J227</f>
        <v>15000</v>
      </c>
      <c r="E298"/>
      <c r="F298" s="55"/>
      <c r="G298"/>
    </row>
    <row r="299" spans="3:7" x14ac:dyDescent="0.25">
      <c r="C299" s="40" t="s">
        <v>43</v>
      </c>
      <c r="D299" s="14">
        <f>J234+J239+J242+J245+J250</f>
        <v>6758.5</v>
      </c>
      <c r="E299"/>
      <c r="F299" s="55"/>
      <c r="G299"/>
    </row>
    <row r="300" spans="3:7" x14ac:dyDescent="0.25">
      <c r="C300" s="40" t="s">
        <v>54</v>
      </c>
      <c r="D300" s="14">
        <f>J254</f>
        <v>4000</v>
      </c>
      <c r="E300"/>
      <c r="F300" s="55"/>
      <c r="G300"/>
    </row>
    <row r="301" spans="3:7" x14ac:dyDescent="0.25">
      <c r="C301" s="40"/>
      <c r="D301"/>
      <c r="E301"/>
      <c r="F301" s="41"/>
      <c r="G301"/>
    </row>
    <row r="302" spans="3:7" x14ac:dyDescent="0.25">
      <c r="C302" s="51" t="s">
        <v>79</v>
      </c>
      <c r="D302" s="51"/>
      <c r="E302" s="53">
        <f>SUM(D262:D274,D276:D286,D288:D298,D299:D300)</f>
        <v>298456.34639999998</v>
      </c>
      <c r="F302" s="52"/>
      <c r="G302"/>
    </row>
    <row r="303" spans="3:7" x14ac:dyDescent="0.25">
      <c r="E303"/>
      <c r="F303"/>
      <c r="G303"/>
    </row>
  </sheetData>
  <mergeCells count="12">
    <mergeCell ref="D38:I38"/>
    <mergeCell ref="D1:G1"/>
    <mergeCell ref="I1:J1"/>
    <mergeCell ref="A1:A2"/>
    <mergeCell ref="C1:C2"/>
    <mergeCell ref="H1:H2"/>
    <mergeCell ref="C3:I3"/>
    <mergeCell ref="C39:J39"/>
    <mergeCell ref="C134:J134"/>
    <mergeCell ref="C210:J210"/>
    <mergeCell ref="C224:J224"/>
    <mergeCell ref="D133:I133"/>
  </mergeCells>
  <pageMargins left="0.97" right="0.70866141732283472" top="0.74803149606299213" bottom="0.74803149606299213" header="0.31496062992125984" footer="0.31496062992125984"/>
  <pageSetup paperSize="9" scale="42" fitToHeight="6" pageOrder="overThenDown" orientation="portrait" r:id="rId1"/>
  <rowBreaks count="5" manualBreakCount="5">
    <brk id="49" max="9" man="1"/>
    <brk id="72" max="8" man="1"/>
    <brk id="133" max="8" man="1"/>
    <brk id="209" max="8" man="1"/>
    <brk id="259"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Foglio1</vt:lpstr>
      <vt:lpstr>Foglio1!Area_stampa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Marta Cirio</dc:creator>
  <cp:lastModifiedBy>Antonio Oddone</cp:lastModifiedBy>
  <cp:lastPrinted>2023-09-10T14:41:09Z</cp:lastPrinted>
  <dcterms:created xsi:type="dcterms:W3CDTF">2023-08-08T09:22:02Z</dcterms:created>
  <dcterms:modified xsi:type="dcterms:W3CDTF">2023-09-10T14:42:50Z</dcterms:modified>
</cp:coreProperties>
</file>